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Amministrazione\A - SERVIZI\SITO\2023\"/>
    </mc:Choice>
  </mc:AlternateContent>
  <xr:revisionPtr revIDLastSave="0" documentId="13_ncr:1_{77DCA96C-1283-4D9C-A188-F26151C38A6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oglio1" sheetId="1" r:id="rId1"/>
  </sheets>
  <definedNames>
    <definedName name="_xlnm._FilterDatabase" localSheetId="0" hidden="1">Foglio1!$A$2:$H$173</definedName>
    <definedName name="_xlnm.Print_Area" localSheetId="0">Foglio1!$A$1:$H$173</definedName>
    <definedName name="_xlnm.Print_Titles" localSheetId="0">Foglio1!$2:$2</definedName>
  </definedName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9" i="1"/>
  <c r="G171" i="1"/>
  <c r="G172" i="1"/>
  <c r="G23" i="1"/>
  <c r="G29" i="1"/>
  <c r="G52" i="1"/>
  <c r="G84" i="1"/>
  <c r="G102" i="1"/>
  <c r="G112" i="1"/>
  <c r="G138" i="1"/>
  <c r="G155" i="1"/>
  <c r="G168" i="1"/>
  <c r="G170" i="1"/>
  <c r="G3" i="1"/>
  <c r="D173" i="1"/>
  <c r="C168" i="1"/>
  <c r="F168" i="1"/>
  <c r="F155" i="1"/>
  <c r="C155" i="1"/>
  <c r="E138" i="1"/>
  <c r="C138" i="1"/>
  <c r="F138" i="1"/>
  <c r="F112" i="1"/>
  <c r="C112" i="1"/>
  <c r="C102" i="1"/>
  <c r="F102" i="1"/>
  <c r="C84" i="1"/>
  <c r="F84" i="1"/>
  <c r="E84" i="1"/>
  <c r="C52" i="1"/>
  <c r="F29" i="1"/>
  <c r="F23" i="1"/>
  <c r="C23" i="1"/>
  <c r="G173" i="1" l="1"/>
  <c r="E173" i="1"/>
  <c r="F173" i="1"/>
  <c r="C122" i="1" l="1"/>
  <c r="C173" i="1" l="1"/>
</calcChain>
</file>

<file path=xl/sharedStrings.xml><?xml version="1.0" encoding="utf-8"?>
<sst xmlns="http://schemas.openxmlformats.org/spreadsheetml/2006/main" count="357" uniqueCount="110">
  <si>
    <t>Data</t>
  </si>
  <si>
    <t>Tipologia missione</t>
  </si>
  <si>
    <t>Vitto</t>
  </si>
  <si>
    <t>Alloggio</t>
  </si>
  <si>
    <t>Viaggio</t>
  </si>
  <si>
    <t>Taxi</t>
  </si>
  <si>
    <t>Totale Generale</t>
  </si>
  <si>
    <t>Nominativo</t>
  </si>
  <si>
    <t>TRIENNALE DI MILANO SERVIZI SRL 2023</t>
  </si>
  <si>
    <t>Spese per taxi Carla Morogallo</t>
  </si>
  <si>
    <t>Carla Morogallo</t>
  </si>
  <si>
    <t>Erica Corti</t>
  </si>
  <si>
    <t>Spese per taxi Carla Morogallo - Archivio Gae Aulenti</t>
  </si>
  <si>
    <t>Biglietti treno Milano - Parigi - Milano per Erica Corti</t>
  </si>
  <si>
    <t>Marco Sammicheli</t>
  </si>
  <si>
    <t>Voli Milano - Amsterdam per Marco Sammicheli - Salone del mobile</t>
  </si>
  <si>
    <t>Voli Amsterdam - Milano per Marco Sammicheli - Salone del mobile</t>
  </si>
  <si>
    <t>Biglietti del treno per Erica Corti Milano - Firenze - Milano per visita Patrons</t>
  </si>
  <si>
    <t xml:space="preserve"> Marco Sammicheli Milano - Londra - Milano il 16 giugno 2023 per evento Patrons</t>
  </si>
  <si>
    <t>Biglietti del treno Milano - Venezia - Milano (il 20 e il 21 maggio 2023) per Bassoli per la Biennale</t>
  </si>
  <si>
    <t>Caterina Anna Bassoli</t>
  </si>
  <si>
    <t>Biglietto del treno Milano - Venezia per Erica Corti per evento Patrons, Biennale di Venezia</t>
  </si>
  <si>
    <t>Biglietto del treno Milano - Venezia per Carla Morogallo per evento Patrons, Biennale di Venezia</t>
  </si>
  <si>
    <t>Spese di viaggio per Erica Corti Venezia - Milano per viaggi Patrons Bienale di Venezia</t>
  </si>
  <si>
    <t>Spese di viaggio per Carla Morogallo Venezia - Milano per viaggi Patrons Bienale di Venezia</t>
  </si>
  <si>
    <t xml:space="preserve">Volo Milano - Parigi per Sammicheli </t>
  </si>
  <si>
    <t xml:space="preserve">Volo Parigi - Milano per Sammicheli </t>
  </si>
  <si>
    <t>Volo Marsiglia - Palma del 9 luglio 2023 per Lorenza Bravetta (ritorno da evento Patrons)</t>
  </si>
  <si>
    <t>Lorenza Bravetta</t>
  </si>
  <si>
    <t>Volo di andata Milano - Londra del 29/05/2023 per Marco Sammicheli - London Design Biennale</t>
  </si>
  <si>
    <t>Spese per taxi boat Venezia Carla Morogallo</t>
  </si>
  <si>
    <t>Volo di andata Londra - Milano per Sammicheli</t>
  </si>
  <si>
    <t>Volo di ritorno Londra - Milano per Sammicheli</t>
  </si>
  <si>
    <t>Cambio biglietti per Londra - Sammicheli</t>
  </si>
  <si>
    <t xml:space="preserve">Biglietto treno andata e ritorno per Marco Sammicheli a Basilea </t>
  </si>
  <si>
    <t>Biglietto treno per trasferta a Firenze di Carla Morogallo</t>
  </si>
  <si>
    <t>Transfer a Firenze per Carla Morogallo</t>
  </si>
  <si>
    <t>Volo Torino/londra per Lorenza Bravetta - Mostra Jurgen Teller</t>
  </si>
  <si>
    <t>Spese di treno A/R Milano - Napoli per E.Corti dal 4 al 5 settembre</t>
  </si>
  <si>
    <t>Transfer A/R per C.Morogallo da Gioia Tauro a Palazzo Campanella (Reggio Calabria)</t>
  </si>
  <si>
    <t>Viaggio Milano-Torino-Arles e ritorno per Bravetta in occasione della visita Patrons ad Arles</t>
  </si>
  <si>
    <t>Spese per taxi Carla Morogallo - Napoli Kiton</t>
  </si>
  <si>
    <t>Volo andata e ritorno per viaggio in Perù di Marco Sammicheli</t>
  </si>
  <si>
    <t>Spese per taxi Carla Morogallo - Casa Ciprian</t>
  </si>
  <si>
    <t>Spese per taxi Carla Morogallo - Centenario 2023</t>
  </si>
  <si>
    <t>Spese treno Milano - Firenze A/R il 04.10.23 per Carla Morogallo</t>
  </si>
  <si>
    <t>Spese treno Milano - Firenze A/R il 04.10.23 per Erica Corti</t>
  </si>
  <si>
    <t>Volo A/R Milano Roma Carla Morogallo</t>
  </si>
  <si>
    <t>Spese per taxi Carla Morogallo - Sponsor Yard</t>
  </si>
  <si>
    <t>Spese per taxi Carla Morogallo - Pranzo da Base</t>
  </si>
  <si>
    <t>Spese per taxi Carla Morogallo - Conferenza stampa a Palazzo Reale per Mostra Basilico</t>
  </si>
  <si>
    <t>Spese per taxi Carla Morogallo - Incontro con Valentino per Mostra La Pittura Italiana Oggi</t>
  </si>
  <si>
    <t>Spese per taxi Carla Morogallo - Evento Girasoli</t>
  </si>
  <si>
    <t>Spese per taxi Carla Morogallo - Incontro Arrigoni</t>
  </si>
  <si>
    <t>Voli A/R Milano - Parigi dal 25 al 28 novembre per Sammicheli Marco</t>
  </si>
  <si>
    <t>Spese treno A/R Milano Roma - Bassoli</t>
  </si>
  <si>
    <t>Voli A/R Milano - Parigi per Nina Bassoli.</t>
  </si>
  <si>
    <t>Soggiorno + Viaggio per Carla Morogallo - Progetto ArtiJanus ArtiJanas 2023</t>
  </si>
  <si>
    <t>Pernottamento a Parigi per Marco Sammicheli</t>
  </si>
  <si>
    <t>Spese di hotel per Carla Morogallo per viaggio Patrons a Venezia</t>
  </si>
  <si>
    <t>Pranzo a Venezia Carla Morogallo</t>
  </si>
  <si>
    <t>Spese hotel a Londra per Marco Sammicheli dal 31 maggio al 2 giugno 2023</t>
  </si>
  <si>
    <t>Spese di hotel Marco Sammicheli, viaggio visita Patrons - London Design Biennale (16-18 giugno 2023)</t>
  </si>
  <si>
    <t>Pranzo per trasferta Carla Morogallo a Napoli - Kiton</t>
  </si>
  <si>
    <t>Pernottamento di Erica Corti a Napoli</t>
  </si>
  <si>
    <t>Spese di hotel per Bravetta per evento Patrons ad Arles</t>
  </si>
  <si>
    <t xml:space="preserve">Spese hotel per Erica Corti, viaggio Patrons a Parigi </t>
  </si>
  <si>
    <t>Pernottamento dal 25 al 28 novembre a Parigi per Sammicheli</t>
  </si>
  <si>
    <t>Pernottamento dal 25 al 28 novembre a Parigi per Bassoli</t>
  </si>
  <si>
    <t>Pranzo trasferta Carlo Morogallo - Alghero Festival</t>
  </si>
  <si>
    <t>Pranzo Carla Morogallo - Ravello Lab</t>
  </si>
  <si>
    <t>Pernottamento Carla Morogallo - Ravello Lab</t>
  </si>
  <si>
    <t>Pranzo Carla Morogallo con Patron</t>
  </si>
  <si>
    <t>Pranzo Carla Morogallo con ospite</t>
  </si>
  <si>
    <t>Pranzo Carla Morogallo - Conferenza stampa Arch Week</t>
  </si>
  <si>
    <t>Consumazione presso Triennale Cafè Erica Corti</t>
  </si>
  <si>
    <t xml:space="preserve">Cena di Carla Morogallo - Trasferta ad Alghero </t>
  </si>
  <si>
    <t>Pernottamento a Milano Lorenza Bravetta (11-12 ottobre 2023)</t>
  </si>
  <si>
    <t>Pernottamento a Milano per Lorenza Bravetta ( 1 notte 15-16 maggio)</t>
  </si>
  <si>
    <t xml:space="preserve">Pranzo Carla Morogallo </t>
  </si>
  <si>
    <t>Pranzo Marco Sammicheli per mostra Fiorucci</t>
  </si>
  <si>
    <t xml:space="preserve">Consumazioni di Agosto 2023 presso Triennale Cafè Erica Corti con ospiti </t>
  </si>
  <si>
    <t xml:space="preserve">Consumazioni di Settembre 2023 presso Triennale Cafè Carla Morogallo con ospiti </t>
  </si>
  <si>
    <t xml:space="preserve">Consumazioni di Settembre 2023 presso Triennale Cafè Erica Corti con ospiti </t>
  </si>
  <si>
    <t xml:space="preserve">Consumazioni di Agosto 2023 presso Triennale Cafè Carla Morogallo con ospiti </t>
  </si>
  <si>
    <t xml:space="preserve">Consumazioni di Giugno 2023 presso Triennale Cafè Carla Morogallo con ospiti </t>
  </si>
  <si>
    <t xml:space="preserve">Consumazioni di Maggio 2023 presso Triennale Cafè Carla Morogallo con ospiti </t>
  </si>
  <si>
    <t xml:space="preserve">Consumazioni di Aprile 2023 presso Triennale Cafè Carla Morogallo con ospiti </t>
  </si>
  <si>
    <t xml:space="preserve">Consumazioni di Febbraio 2023 presso Triennale Cafè Carla Morogallo con ospiti </t>
  </si>
  <si>
    <t xml:space="preserve">Consumazioni di Gennaio 2023 presso Triennale Cafè Carla Morogallo con ospiti </t>
  </si>
  <si>
    <t xml:space="preserve">Consumazioni di Ottobre 2023 presso Triennale Cafè Erica Corti con ospiti </t>
  </si>
  <si>
    <t xml:space="preserve">Consumazioni di Ottobre 2023 presso Triennale Cafè Carla Morogallo con ospiti </t>
  </si>
  <si>
    <t xml:space="preserve">Consumazioni di Ottobre 2023 presso Triennale Cafè Marco Sammicheli con ospiti </t>
  </si>
  <si>
    <t xml:space="preserve">Consumazioni di Novembre 2023 presso Triennale Cafè Carla Morogallo con ospiti </t>
  </si>
  <si>
    <t xml:space="preserve">Consumazioni di Dicembre 2023 presso Triennale Cafè Carla Morogallo con ospiti </t>
  </si>
  <si>
    <t xml:space="preserve">Consumazioni di Dicembre 2023 presso Triennale Cafè Erica Corti con ospiti </t>
  </si>
  <si>
    <t xml:space="preserve">Consumazioni di Luglio 2023 presso Triennale Cafè Carla Morogallo con ospiti </t>
  </si>
  <si>
    <t>Fattura n. 14 del 28.02.2023</t>
  </si>
  <si>
    <t>Fattura n. 20 del 31.03.2023</t>
  </si>
  <si>
    <t>Fattura n. 28 del 28.04.2023</t>
  </si>
  <si>
    <t>Fattura n. 33 del 03.06.2023</t>
  </si>
  <si>
    <t>Fattura n. 38 del 03.07.2023</t>
  </si>
  <si>
    <t>Fattura n. 46 del 28.07.2023</t>
  </si>
  <si>
    <t>Fattura n. 52 del 01.10.2023</t>
  </si>
  <si>
    <t>Fattura n. 56 del 30.10.2023</t>
  </si>
  <si>
    <t>Fattura n. 62 del 03.12.2023</t>
  </si>
  <si>
    <t>Fattura n. 66 del 21.12.2023</t>
  </si>
  <si>
    <t>Etichette di riga</t>
  </si>
  <si>
    <t>Totale complessivo</t>
  </si>
  <si>
    <t>Somma di 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</si>
</sst>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10]d\-mmm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" fontId="3" fillId="0" borderId="4" xfId="0" applyNumberFormat="1" applyFont="1" applyBorder="1"/>
    <xf numFmtId="4" fontId="3" fillId="0" borderId="3" xfId="0" applyNumberFormat="1" applyFont="1" applyBorder="1"/>
    <xf numFmtId="164" fontId="0" fillId="0" borderId="0" xfId="0" applyNumberFormat="1" applyAlignment="1">
      <alignment vertical="center"/>
    </xf>
    <xf numFmtId="0" fontId="1" fillId="0" borderId="0" xfId="0" applyFont="1"/>
    <xf numFmtId="14" fontId="0" fillId="0" borderId="4" xfId="0" applyNumberFormat="1" applyBorder="1"/>
    <xf numFmtId="44" fontId="3" fillId="0" borderId="4" xfId="0" applyNumberFormat="1" applyFont="1" applyBorder="1"/>
    <xf numFmtId="44" fontId="2" fillId="0" borderId="5" xfId="0" applyNumberFormat="1" applyFont="1" applyBorder="1"/>
    <xf numFmtId="44" fontId="0" fillId="0" borderId="0" xfId="0" applyNumberFormat="1"/>
    <xf numFmtId="44" fontId="2" fillId="0" borderId="0" xfId="0" applyNumberFormat="1" applyFont="1"/>
    <xf numFmtId="44" fontId="0" fillId="0" borderId="4" xfId="0" applyNumberFormat="1" applyBorder="1"/>
    <xf numFmtId="44" fontId="2" fillId="0" borderId="4" xfId="0" applyNumberFormat="1" applyFont="1" applyBorder="1"/>
    <xf numFmtId="4" fontId="0" fillId="0" borderId="4" xfId="0" applyNumberFormat="1" applyBorder="1"/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1">
    <cellStyle name="Normale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 Cursano" refreshedDate="45414.599627430558" createdVersion="8" refreshedVersion="8" minRefreshableVersion="3" recordCount="170" xr:uid="{272C898E-7C91-4166-90B3-E4F662E9B57E}">
  <cacheSource type="worksheet">
    <worksheetSource ref="A2:H172" sheet="Foglio1"/>
  </cacheSource>
  <cacheFields count="8">
    <cacheField name="Data" numFmtId="14">
      <sharedItems containsSemiMixedTypes="0" containsNonDate="0" containsDate="1" containsString="0" minDate="2023-01-17T00:00:00" maxDate="2024-01-01T00:00:00"/>
    </cacheField>
    <cacheField name="Tipologia missione" numFmtId="0">
      <sharedItems/>
    </cacheField>
    <cacheField name="Vitto" numFmtId="44">
      <sharedItems containsString="0" containsBlank="1" containsNumber="1" minValue="3.94" maxValue="1079.46"/>
    </cacheField>
    <cacheField name="Alloggio" numFmtId="44">
      <sharedItems containsString="0" containsBlank="1" containsNumber="1" minValue="56.05" maxValue="670.92"/>
    </cacheField>
    <cacheField name="Viaggio" numFmtId="44">
      <sharedItems containsString="0" containsBlank="1" containsNumber="1" minValue="4.2" maxValue="2401.6799999999998"/>
    </cacheField>
    <cacheField name="Taxi" numFmtId="0">
      <sharedItems containsString="0" containsBlank="1" containsNumber="1" minValue="7.9" maxValue="216.25"/>
    </cacheField>
    <cacheField name="Totale Generale" numFmtId="44">
      <sharedItems containsSemiMixedTypes="0" containsString="0" containsNumber="1" minValue="3.94" maxValue="2401.6799999999998"/>
    </cacheField>
    <cacheField name="Nominativo" numFmtId="4">
      <sharedItems count="5">
        <s v="Carla Morogallo"/>
        <s v="Marco Sammicheli"/>
        <s v="Erica Corti"/>
        <s v="Caterina Anna Bassoli"/>
        <s v="Lorenza Bravet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d v="2023-01-17T00:00:00"/>
    <s v="Spese per taxi Carla Morogallo"/>
    <m/>
    <m/>
    <m/>
    <n v="14"/>
    <n v="14"/>
    <x v="0"/>
  </r>
  <r>
    <d v="2023-01-17T00:00:00"/>
    <s v="Spese per taxi Carla Morogallo"/>
    <m/>
    <m/>
    <m/>
    <n v="50"/>
    <n v="50"/>
    <x v="0"/>
  </r>
  <r>
    <d v="2023-01-17T00:00:00"/>
    <s v="Spese per taxi Carla Morogallo"/>
    <m/>
    <m/>
    <m/>
    <n v="11"/>
    <n v="11"/>
    <x v="0"/>
  </r>
  <r>
    <d v="2023-01-17T00:00:00"/>
    <s v="Spese per taxi Carla Morogallo"/>
    <m/>
    <m/>
    <m/>
    <n v="13.6"/>
    <n v="13.6"/>
    <x v="0"/>
  </r>
  <r>
    <d v="2023-02-01T00:00:00"/>
    <s v="Consumazioni di Gennaio 2023 presso Triennale Cafè Carla Morogallo con ospiti "/>
    <n v="658.18"/>
    <m/>
    <m/>
    <m/>
    <n v="658.18"/>
    <x v="0"/>
  </r>
  <r>
    <d v="2023-02-06T00:00:00"/>
    <s v="Spese per taxi Carla Morogallo"/>
    <m/>
    <m/>
    <m/>
    <n v="9.3000000000000007"/>
    <n v="9.3000000000000007"/>
    <x v="0"/>
  </r>
  <r>
    <d v="2023-02-06T00:00:00"/>
    <s v="Spese per taxi Carla Morogallo"/>
    <m/>
    <m/>
    <m/>
    <n v="10.199999999999999"/>
    <n v="10.199999999999999"/>
    <x v="0"/>
  </r>
  <r>
    <d v="2023-02-10T00:00:00"/>
    <s v="Spese per taxi Carla Morogallo"/>
    <m/>
    <m/>
    <m/>
    <n v="14.6"/>
    <n v="14.6"/>
    <x v="0"/>
  </r>
  <r>
    <d v="2023-02-10T00:00:00"/>
    <s v="Spese per taxi Carla Morogallo"/>
    <m/>
    <m/>
    <m/>
    <n v="13.9"/>
    <n v="13.9"/>
    <x v="0"/>
  </r>
  <r>
    <d v="2023-02-13T00:00:00"/>
    <s v="Pranzo Carla Morogallo con Patron"/>
    <n v="27"/>
    <m/>
    <m/>
    <m/>
    <n v="27"/>
    <x v="0"/>
  </r>
  <r>
    <d v="2023-02-14T00:00:00"/>
    <s v="Spese per taxi Carla Morogallo"/>
    <m/>
    <m/>
    <m/>
    <n v="13"/>
    <n v="13"/>
    <x v="0"/>
  </r>
  <r>
    <d v="2023-02-14T00:00:00"/>
    <s v="Spese per taxi Carla Morogallo"/>
    <m/>
    <m/>
    <m/>
    <n v="15"/>
    <n v="15"/>
    <x v="0"/>
  </r>
  <r>
    <d v="2023-02-20T00:00:00"/>
    <s v="Voli Milano - Amsterdam per Marco Sammicheli - Salone del mobile"/>
    <m/>
    <m/>
    <n v="150.755"/>
    <m/>
    <n v="150.755"/>
    <x v="1"/>
  </r>
  <r>
    <d v="2023-02-20T00:00:00"/>
    <s v="Voli Amsterdam - Milano per Marco Sammicheli - Salone del mobile"/>
    <m/>
    <m/>
    <n v="92.4"/>
    <m/>
    <n v="92.4"/>
    <x v="1"/>
  </r>
  <r>
    <d v="2023-02-24T00:00:00"/>
    <s v="Biglietti treno Milano - Parigi - Milano per Erica Corti"/>
    <m/>
    <m/>
    <n v="186.97"/>
    <m/>
    <n v="186.97"/>
    <x v="2"/>
  </r>
  <r>
    <d v="2023-02-26T00:00:00"/>
    <s v="Biglietti treno Milano - Parigi - Milano per Erica Corti"/>
    <m/>
    <m/>
    <n v="85.03"/>
    <m/>
    <n v="85.03"/>
    <x v="2"/>
  </r>
  <r>
    <d v="2023-02-28T00:00:00"/>
    <s v="Spese per taxi Carla Morogallo - Archivio Gae Aulenti"/>
    <m/>
    <m/>
    <m/>
    <n v="11"/>
    <n v="11"/>
    <x v="0"/>
  </r>
  <r>
    <d v="2023-02-28T00:00:00"/>
    <s v="Spese per taxi Carla Morogallo - Archivio Gae Aulenti"/>
    <m/>
    <m/>
    <m/>
    <n v="11.2"/>
    <n v="11.2"/>
    <x v="0"/>
  </r>
  <r>
    <d v="2023-02-28T00:00:00"/>
    <s v="Pranzo Carla Morogallo con ospite"/>
    <n v="89.09"/>
    <m/>
    <m/>
    <m/>
    <n v="89.09"/>
    <x v="0"/>
  </r>
  <r>
    <d v="2023-02-28T00:00:00"/>
    <s v="Consumazioni di Febbraio 2023 presso Triennale Cafè Carla Morogallo con ospiti "/>
    <n v="929.02"/>
    <m/>
    <m/>
    <m/>
    <n v="929.02"/>
    <x v="0"/>
  </r>
  <r>
    <d v="2023-02-28T00:00:00"/>
    <s v="Fattura n. 14 del 28.02.2023"/>
    <n v="190.2"/>
    <m/>
    <m/>
    <n v="78"/>
    <n v="268.2"/>
    <x v="1"/>
  </r>
  <r>
    <d v="2023-03-03T00:00:00"/>
    <s v="Spese hotel per Erica Corti, viaggio Patrons a Parigi "/>
    <m/>
    <n v="433.96"/>
    <m/>
    <m/>
    <n v="433.96"/>
    <x v="2"/>
  </r>
  <r>
    <d v="2023-03-22T00:00:00"/>
    <s v="Spese per taxi Carla Morogallo"/>
    <m/>
    <m/>
    <m/>
    <n v="16.3"/>
    <n v="16.3"/>
    <x v="0"/>
  </r>
  <r>
    <d v="2023-03-23T00:00:00"/>
    <s v="Spese per taxi Carla Morogallo"/>
    <m/>
    <m/>
    <m/>
    <n v="16.100000000000001"/>
    <n v="16.100000000000001"/>
    <x v="0"/>
  </r>
  <r>
    <d v="2023-03-29T00:00:00"/>
    <s v="Biglietti del treno per Erica Corti Milano - Firenze - Milano per visita Patrons"/>
    <m/>
    <m/>
    <n v="85.45"/>
    <m/>
    <n v="85.45"/>
    <x v="2"/>
  </r>
  <r>
    <d v="2023-03-29T00:00:00"/>
    <s v=" Marco Sammicheli Milano - Londra - Milano il 16 giugno 2023 per evento Patrons"/>
    <m/>
    <m/>
    <n v="294.82"/>
    <m/>
    <n v="294.82"/>
    <x v="1"/>
  </r>
  <r>
    <d v="2023-03-31T00:00:00"/>
    <s v="Fattura n. 20 del 31.03.2023"/>
    <n v="47.71"/>
    <m/>
    <m/>
    <n v="191.49"/>
    <n v="239.20000000000002"/>
    <x v="1"/>
  </r>
  <r>
    <d v="2023-04-03T00:00:00"/>
    <s v="Spese per taxi Carla Morogallo"/>
    <m/>
    <m/>
    <m/>
    <n v="10.7"/>
    <n v="10.7"/>
    <x v="0"/>
  </r>
  <r>
    <d v="2023-04-03T00:00:00"/>
    <s v="Spese per taxi Carla Morogallo"/>
    <m/>
    <m/>
    <m/>
    <n v="9.1999999999999993"/>
    <n v="9.1999999999999993"/>
    <x v="0"/>
  </r>
  <r>
    <d v="2023-04-03T00:00:00"/>
    <s v="Pranzo Carla Morogallo - Conferenza stampa Arch Week"/>
    <n v="73"/>
    <m/>
    <m/>
    <m/>
    <n v="73"/>
    <x v="0"/>
  </r>
  <r>
    <d v="2023-04-06T00:00:00"/>
    <s v="Spese per taxi Carla Morogallo"/>
    <m/>
    <m/>
    <m/>
    <n v="11.7"/>
    <n v="11.7"/>
    <x v="0"/>
  </r>
  <r>
    <d v="2023-04-15T00:00:00"/>
    <s v="Spese per taxi Carla Morogallo"/>
    <m/>
    <m/>
    <m/>
    <n v="27.1"/>
    <n v="27.1"/>
    <x v="0"/>
  </r>
  <r>
    <d v="2023-04-17T00:00:00"/>
    <s v="Biglietti del treno Milano - Venezia - Milano (il 20 e il 21 maggio 2023) per Bassoli per la Biennale"/>
    <m/>
    <m/>
    <n v="78.37"/>
    <m/>
    <n v="78.37"/>
    <x v="3"/>
  </r>
  <r>
    <d v="2023-04-17T00:00:00"/>
    <s v="Biglietto del treno Milano - Venezia per Erica Corti per evento Patrons, Biennale di Venezia"/>
    <m/>
    <m/>
    <n v="41.73"/>
    <m/>
    <n v="41.73"/>
    <x v="2"/>
  </r>
  <r>
    <d v="2023-04-17T00:00:00"/>
    <s v="Biglietto del treno Milano - Venezia per Carla Morogallo per evento Patrons, Biennale di Venezia"/>
    <m/>
    <m/>
    <n v="41.73"/>
    <m/>
    <n v="41.73"/>
    <x v="0"/>
  </r>
  <r>
    <d v="2023-04-17T00:00:00"/>
    <s v="Spese di viaggio per Erica Corti Venezia - Milano per viaggi Patrons Bienale di Venezia"/>
    <m/>
    <m/>
    <n v="58.2"/>
    <m/>
    <n v="58.2"/>
    <x v="2"/>
  </r>
  <r>
    <d v="2023-04-17T00:00:00"/>
    <s v="Spese di viaggio per Carla Morogallo Venezia - Milano per viaggi Patrons Bienale di Venezia"/>
    <m/>
    <m/>
    <n v="58.2"/>
    <m/>
    <n v="58.2"/>
    <x v="0"/>
  </r>
  <r>
    <d v="2023-04-17T00:00:00"/>
    <s v="Spese per taxi Carla Morogallo"/>
    <m/>
    <m/>
    <m/>
    <n v="15.1"/>
    <n v="15.1"/>
    <x v="0"/>
  </r>
  <r>
    <d v="2023-04-18T00:00:00"/>
    <s v="Spese per taxi Carla Morogallo"/>
    <m/>
    <m/>
    <m/>
    <n v="26.5"/>
    <n v="26.5"/>
    <x v="0"/>
  </r>
  <r>
    <d v="2023-04-18T00:00:00"/>
    <s v="Volo Milano - Parigi per Sammicheli "/>
    <m/>
    <m/>
    <n v="97.165000000000006"/>
    <m/>
    <n v="97.165000000000006"/>
    <x v="1"/>
  </r>
  <r>
    <d v="2023-04-18T00:00:00"/>
    <s v="Volo Parigi - Milano per Sammicheli "/>
    <m/>
    <m/>
    <n v="59.55"/>
    <m/>
    <n v="59.55"/>
    <x v="1"/>
  </r>
  <r>
    <d v="2023-04-19T00:00:00"/>
    <s v="Spese per taxi Carla Morogallo"/>
    <m/>
    <m/>
    <m/>
    <n v="25"/>
    <n v="25"/>
    <x v="0"/>
  </r>
  <r>
    <d v="2023-04-19T00:00:00"/>
    <s v="Spese per taxi Carla Morogallo"/>
    <m/>
    <m/>
    <m/>
    <n v="12.5"/>
    <n v="12.5"/>
    <x v="0"/>
  </r>
  <r>
    <d v="2023-04-20T00:00:00"/>
    <s v="Spese per taxi Carla Morogallo"/>
    <m/>
    <m/>
    <m/>
    <n v="16.100000000000001"/>
    <n v="16.100000000000001"/>
    <x v="0"/>
  </r>
  <r>
    <d v="2023-04-20T00:00:00"/>
    <s v="Spese per taxi Carla Morogallo"/>
    <m/>
    <m/>
    <m/>
    <n v="12"/>
    <n v="12"/>
    <x v="0"/>
  </r>
  <r>
    <d v="2023-04-20T00:00:00"/>
    <s v="Spese per taxi Carla Morogallo"/>
    <m/>
    <m/>
    <m/>
    <n v="15.1"/>
    <n v="15.1"/>
    <x v="0"/>
  </r>
  <r>
    <d v="2023-04-21T00:00:00"/>
    <s v="Spese per taxi Carla Morogallo"/>
    <m/>
    <m/>
    <m/>
    <n v="25.8"/>
    <n v="25.8"/>
    <x v="0"/>
  </r>
  <r>
    <d v="2023-04-22T00:00:00"/>
    <s v="Spese per taxi Carla Morogallo"/>
    <m/>
    <m/>
    <m/>
    <n v="14.2"/>
    <n v="14.2"/>
    <x v="0"/>
  </r>
  <r>
    <d v="2023-04-27T00:00:00"/>
    <s v="Volo Marsiglia - Palma del 9 luglio 2023 per Lorenza Bravetta (ritorno da evento Patrons)"/>
    <m/>
    <m/>
    <n v="92.08"/>
    <m/>
    <n v="92.08"/>
    <x v="4"/>
  </r>
  <r>
    <d v="2023-04-28T00:00:00"/>
    <s v="Fattura n. 28 del 28.04.2023"/>
    <n v="226.79999999999998"/>
    <m/>
    <m/>
    <n v="26.7"/>
    <n v="253.49999999999997"/>
    <x v="1"/>
  </r>
  <r>
    <d v="2023-05-03T00:00:00"/>
    <s v="Spese per taxi Carla Morogallo"/>
    <m/>
    <m/>
    <m/>
    <n v="13.5"/>
    <n v="13.5"/>
    <x v="0"/>
  </r>
  <r>
    <d v="2023-05-05T00:00:00"/>
    <s v="Spese per taxi Carla Morogallo"/>
    <m/>
    <m/>
    <m/>
    <n v="9.6999999999999993"/>
    <n v="9.6999999999999993"/>
    <x v="0"/>
  </r>
  <r>
    <d v="2023-05-05T00:00:00"/>
    <s v="Spese per taxi Carla Morogallo"/>
    <m/>
    <m/>
    <m/>
    <n v="16"/>
    <n v="16"/>
    <x v="0"/>
  </r>
  <r>
    <d v="2023-05-10T00:00:00"/>
    <s v="Spese per taxi Carla Morogallo"/>
    <m/>
    <m/>
    <m/>
    <n v="18.5"/>
    <n v="18.5"/>
    <x v="0"/>
  </r>
  <r>
    <d v="2023-05-12T00:00:00"/>
    <s v="Spese per taxi Carla Morogallo"/>
    <m/>
    <m/>
    <m/>
    <n v="23.2"/>
    <n v="23.2"/>
    <x v="0"/>
  </r>
  <r>
    <d v="2023-05-12T00:00:00"/>
    <s v="Spese per taxi Carla Morogallo"/>
    <m/>
    <m/>
    <m/>
    <n v="16.5"/>
    <n v="16.5"/>
    <x v="0"/>
  </r>
  <r>
    <d v="2023-05-15T00:00:00"/>
    <s v="Pernottamento a Parigi per Marco Sammicheli"/>
    <m/>
    <n v="192.84"/>
    <m/>
    <m/>
    <n v="192.84"/>
    <x v="1"/>
  </r>
  <r>
    <d v="2023-05-16T00:00:00"/>
    <s v="Pernottamento a Milano per Lorenza Bravetta ( 1 notte 15-16 maggio)"/>
    <m/>
    <n v="327.27"/>
    <m/>
    <m/>
    <n v="327.27"/>
    <x v="4"/>
  </r>
  <r>
    <d v="2023-05-17T00:00:00"/>
    <s v="Volo di andata Milano - Londra del 29/05/2023 per Marco Sammicheli - London Design Biennale"/>
    <m/>
    <m/>
    <n v="128.07"/>
    <m/>
    <n v="128.07"/>
    <x v="1"/>
  </r>
  <r>
    <d v="2023-05-17T00:00:00"/>
    <s v="Spese per taxi Carla Morogallo"/>
    <m/>
    <m/>
    <m/>
    <n v="11"/>
    <n v="11"/>
    <x v="0"/>
  </r>
  <r>
    <d v="2023-05-17T00:00:00"/>
    <s v="Spese per taxi Carla Morogallo"/>
    <m/>
    <m/>
    <m/>
    <n v="10.4"/>
    <n v="10.4"/>
    <x v="0"/>
  </r>
  <r>
    <d v="2023-05-20T00:00:00"/>
    <s v="Spese per taxi Carla Morogallo"/>
    <m/>
    <m/>
    <m/>
    <n v="10"/>
    <n v="10"/>
    <x v="0"/>
  </r>
  <r>
    <d v="2023-05-20T00:00:00"/>
    <s v="Spese per taxi boat Venezia Carla Morogallo"/>
    <m/>
    <m/>
    <m/>
    <n v="35"/>
    <n v="35"/>
    <x v="0"/>
  </r>
  <r>
    <d v="2023-05-22T00:00:00"/>
    <s v="Spese di hotel per Carla Morogallo per viaggio Patrons a Venezia"/>
    <m/>
    <n v="224.18"/>
    <m/>
    <m/>
    <n v="224.18"/>
    <x v="0"/>
  </r>
  <r>
    <d v="2023-05-22T00:00:00"/>
    <s v="Pranzo a Venezia Carla Morogallo"/>
    <n v="66.36"/>
    <m/>
    <m/>
    <m/>
    <n v="66.36"/>
    <x v="0"/>
  </r>
  <r>
    <d v="2023-05-22T00:00:00"/>
    <s v="Consumazioni di Aprile 2023 presso Triennale Cafè Carla Morogallo con ospiti "/>
    <n v="356.38"/>
    <m/>
    <m/>
    <m/>
    <n v="356.38"/>
    <x v="0"/>
  </r>
  <r>
    <d v="2023-05-23T00:00:00"/>
    <s v="Spese per taxi Carla Morogallo"/>
    <m/>
    <m/>
    <m/>
    <n v="8.3000000000000007"/>
    <n v="8.3000000000000007"/>
    <x v="0"/>
  </r>
  <r>
    <d v="2023-05-23T00:00:00"/>
    <s v="Spese per taxi Carla Morogallo"/>
    <m/>
    <m/>
    <m/>
    <n v="8.9"/>
    <n v="8.9"/>
    <x v="0"/>
  </r>
  <r>
    <d v="2023-05-23T00:00:00"/>
    <s v="Spese per taxi Carla Morogallo"/>
    <m/>
    <m/>
    <m/>
    <n v="13.6"/>
    <n v="13.6"/>
    <x v="0"/>
  </r>
  <r>
    <d v="2023-05-23T00:00:00"/>
    <s v="Spese per taxi Carla Morogallo"/>
    <m/>
    <m/>
    <m/>
    <n v="12"/>
    <n v="12"/>
    <x v="0"/>
  </r>
  <r>
    <d v="2023-05-24T00:00:00"/>
    <s v="Volo di andata Londra - Milano per Sammicheli"/>
    <m/>
    <m/>
    <n v="71.42"/>
    <m/>
    <n v="71.42"/>
    <x v="1"/>
  </r>
  <r>
    <d v="2023-05-24T00:00:00"/>
    <s v="Volo di ritorno Londra - Milano per Sammicheli"/>
    <m/>
    <m/>
    <n v="349.62"/>
    <m/>
    <n v="349.62"/>
    <x v="1"/>
  </r>
  <r>
    <d v="2023-05-24T00:00:00"/>
    <s v="Spese per taxi Carla Morogallo"/>
    <m/>
    <m/>
    <m/>
    <n v="11.7"/>
    <n v="11.7"/>
    <x v="0"/>
  </r>
  <r>
    <d v="2023-05-24T00:00:00"/>
    <s v="Spese per taxi Carla Morogallo"/>
    <m/>
    <m/>
    <m/>
    <n v="12.6"/>
    <n v="12.6"/>
    <x v="0"/>
  </r>
  <r>
    <d v="2023-05-25T00:00:00"/>
    <s v="Spese per taxi Carla Morogallo"/>
    <m/>
    <m/>
    <m/>
    <n v="13.5"/>
    <n v="13.5"/>
    <x v="0"/>
  </r>
  <r>
    <d v="2023-05-25T00:00:00"/>
    <s v="Spese per taxi Carla Morogallo"/>
    <m/>
    <m/>
    <m/>
    <n v="13.8"/>
    <n v="13.8"/>
    <x v="0"/>
  </r>
  <r>
    <d v="2023-05-25T00:00:00"/>
    <s v="Spese per taxi Carla Morogallo"/>
    <m/>
    <m/>
    <m/>
    <n v="7.9"/>
    <n v="7.9"/>
    <x v="0"/>
  </r>
  <r>
    <d v="2023-05-28T00:00:00"/>
    <s v="Consumazione presso Triennale Cafè Erica Corti"/>
    <n v="3.94"/>
    <m/>
    <m/>
    <m/>
    <n v="3.94"/>
    <x v="2"/>
  </r>
  <r>
    <d v="2023-05-31T00:00:00"/>
    <s v="Cambio biglietti per Londra - Sammicheli"/>
    <m/>
    <m/>
    <n v="65.44"/>
    <m/>
    <n v="65.44"/>
    <x v="1"/>
  </r>
  <r>
    <d v="2023-05-31T00:00:00"/>
    <s v="Spese hotel a Londra per Marco Sammicheli dal 31 maggio al 2 giugno 2023"/>
    <m/>
    <n v="583.9"/>
    <m/>
    <m/>
    <n v="583.9"/>
    <x v="1"/>
  </r>
  <r>
    <d v="2023-05-31T00:00:00"/>
    <s v="Consumazioni di Maggio 2023 presso Triennale Cafè Carla Morogallo con ospiti "/>
    <n v="1079.46"/>
    <m/>
    <m/>
    <m/>
    <n v="1079.46"/>
    <x v="0"/>
  </r>
  <r>
    <d v="2023-06-03T00:00:00"/>
    <s v="Fattura n. 33 del 03.06.2023"/>
    <n v="198.93"/>
    <m/>
    <n v="4.2"/>
    <n v="152"/>
    <n v="355.13"/>
    <x v="1"/>
  </r>
  <r>
    <d v="2023-06-06T00:00:00"/>
    <s v="Spese per taxi Carla Morogallo"/>
    <m/>
    <m/>
    <m/>
    <n v="11.7"/>
    <n v="11.7"/>
    <x v="0"/>
  </r>
  <r>
    <d v="2023-06-06T00:00:00"/>
    <s v="Spese per taxi Carla Morogallo"/>
    <m/>
    <m/>
    <m/>
    <n v="11.9"/>
    <n v="11.9"/>
    <x v="0"/>
  </r>
  <r>
    <d v="2023-06-15T00:00:00"/>
    <s v="Spese per taxi Carla Morogallo"/>
    <m/>
    <m/>
    <m/>
    <n v="10.7"/>
    <n v="10.7"/>
    <x v="0"/>
  </r>
  <r>
    <d v="2023-06-16T00:00:00"/>
    <s v="Spese per taxi Carla Morogallo"/>
    <m/>
    <m/>
    <m/>
    <n v="8.3000000000000007"/>
    <n v="8.3000000000000007"/>
    <x v="0"/>
  </r>
  <r>
    <d v="2023-06-16T00:00:00"/>
    <s v="Spese per taxi Carla Morogallo"/>
    <m/>
    <m/>
    <m/>
    <n v="16.399999999999999"/>
    <n v="16.399999999999999"/>
    <x v="0"/>
  </r>
  <r>
    <d v="2023-06-16T00:00:00"/>
    <s v="Spese di hotel Marco Sammicheli, viaggio visita Patrons - London Design Biennale (16-18 giugno 2023)"/>
    <m/>
    <n v="552.02"/>
    <m/>
    <m/>
    <n v="552.02"/>
    <x v="1"/>
  </r>
  <r>
    <d v="2023-06-19T00:00:00"/>
    <s v="Spese per taxi Carla Morogallo"/>
    <m/>
    <m/>
    <m/>
    <n v="11"/>
    <n v="11"/>
    <x v="0"/>
  </r>
  <r>
    <d v="2023-06-21T00:00:00"/>
    <s v="Spese per taxi Carla Morogallo"/>
    <m/>
    <m/>
    <m/>
    <n v="11"/>
    <n v="11"/>
    <x v="0"/>
  </r>
  <r>
    <d v="2023-06-22T00:00:00"/>
    <s v="Spese per taxi Carla Morogallo"/>
    <m/>
    <m/>
    <m/>
    <n v="14.1"/>
    <n v="14.1"/>
    <x v="0"/>
  </r>
  <r>
    <d v="2023-06-29T00:00:00"/>
    <s v="Spese per taxi Carla Morogallo"/>
    <m/>
    <m/>
    <m/>
    <n v="10.4"/>
    <n v="10.4"/>
    <x v="0"/>
  </r>
  <r>
    <d v="2023-06-29T00:00:00"/>
    <s v="Spese per taxi Carla Morogallo"/>
    <m/>
    <m/>
    <m/>
    <n v="17.600000000000001"/>
    <n v="17.600000000000001"/>
    <x v="0"/>
  </r>
  <r>
    <d v="2023-06-29T00:00:00"/>
    <s v="Spese per taxi Carla Morogallo"/>
    <m/>
    <m/>
    <m/>
    <n v="14.5"/>
    <n v="14.5"/>
    <x v="0"/>
  </r>
  <r>
    <d v="2023-06-30T00:00:00"/>
    <s v="Biglietto treno andata e ritorno per Marco Sammicheli a Basilea "/>
    <m/>
    <m/>
    <n v="142"/>
    <m/>
    <n v="142"/>
    <x v="1"/>
  </r>
  <r>
    <d v="2023-06-30T00:00:00"/>
    <s v="Spese per taxi Carla Morogallo"/>
    <m/>
    <m/>
    <m/>
    <n v="15.6"/>
    <n v="15.6"/>
    <x v="0"/>
  </r>
  <r>
    <d v="2023-06-30T00:00:00"/>
    <s v="Consumazioni di Giugno 2023 presso Triennale Cafè Carla Morogallo con ospiti "/>
    <n v="223.83"/>
    <m/>
    <m/>
    <m/>
    <n v="223.83"/>
    <x v="0"/>
  </r>
  <r>
    <d v="2023-07-03T00:00:00"/>
    <s v="Spese per taxi Carla Morogallo"/>
    <m/>
    <m/>
    <m/>
    <n v="11"/>
    <n v="11"/>
    <x v="0"/>
  </r>
  <r>
    <d v="2023-07-03T00:00:00"/>
    <s v="Spese per taxi Carla Morogallo"/>
    <m/>
    <m/>
    <m/>
    <n v="34"/>
    <n v="34"/>
    <x v="0"/>
  </r>
  <r>
    <d v="2023-07-03T00:00:00"/>
    <s v="Fattura n. 38 del 03.07.2023"/>
    <n v="296.36"/>
    <m/>
    <m/>
    <n v="216.25"/>
    <n v="512.61"/>
    <x v="1"/>
  </r>
  <r>
    <d v="2023-07-04T00:00:00"/>
    <s v="Spese per taxi Carla Morogallo"/>
    <m/>
    <m/>
    <m/>
    <n v="30.4"/>
    <n v="30.4"/>
    <x v="0"/>
  </r>
  <r>
    <d v="2023-07-04T00:00:00"/>
    <s v="Spese per taxi Carla Morogallo"/>
    <m/>
    <m/>
    <m/>
    <n v="12.2"/>
    <n v="12.2"/>
    <x v="0"/>
  </r>
  <r>
    <d v="2023-07-04T00:00:00"/>
    <s v="Spese per taxi Carla Morogallo"/>
    <m/>
    <m/>
    <m/>
    <n v="10"/>
    <n v="10"/>
    <x v="0"/>
  </r>
  <r>
    <d v="2023-07-04T00:00:00"/>
    <s v="Spese per taxi Carla Morogallo"/>
    <m/>
    <m/>
    <m/>
    <n v="8.8000000000000007"/>
    <n v="8.8000000000000007"/>
    <x v="0"/>
  </r>
  <r>
    <d v="2023-07-09T00:00:00"/>
    <s v="Spese di hotel per Bravetta per evento Patrons ad Arles"/>
    <m/>
    <n v="424.22"/>
    <m/>
    <m/>
    <n v="424.22"/>
    <x v="4"/>
  </r>
  <r>
    <d v="2023-07-11T00:00:00"/>
    <s v="Spese per taxi Carla Morogallo"/>
    <m/>
    <m/>
    <m/>
    <n v="8.1999999999999993"/>
    <n v="8.1999999999999993"/>
    <x v="0"/>
  </r>
  <r>
    <d v="2023-07-13T00:00:00"/>
    <s v="Spese per taxi Carla Morogallo"/>
    <m/>
    <m/>
    <m/>
    <n v="53.8"/>
    <n v="53.8"/>
    <x v="0"/>
  </r>
  <r>
    <d v="2023-07-20T00:00:00"/>
    <s v="Spese per taxi Carla Morogallo"/>
    <m/>
    <m/>
    <m/>
    <n v="15.1"/>
    <n v="15.1"/>
    <x v="0"/>
  </r>
  <r>
    <d v="2023-07-21T00:00:00"/>
    <s v="Spese per taxi Carla Morogallo"/>
    <m/>
    <m/>
    <m/>
    <n v="14.9"/>
    <n v="14.9"/>
    <x v="0"/>
  </r>
  <r>
    <d v="2023-07-28T00:00:00"/>
    <s v="Fattura n. 46 del 28.07.2023"/>
    <n v="45.12"/>
    <m/>
    <m/>
    <n v="34.700000000000003"/>
    <n v="79.819999999999993"/>
    <x v="1"/>
  </r>
  <r>
    <d v="2023-07-31T00:00:00"/>
    <s v="Biglietto treno per trasferta a Firenze di Carla Morogallo"/>
    <m/>
    <m/>
    <n v="216.18"/>
    <m/>
    <n v="216.18"/>
    <x v="0"/>
  </r>
  <r>
    <d v="2023-07-31T00:00:00"/>
    <s v="Transfer a Firenze per Carla Morogallo"/>
    <m/>
    <m/>
    <n v="400"/>
    <m/>
    <n v="400"/>
    <x v="0"/>
  </r>
  <r>
    <d v="2023-07-31T00:00:00"/>
    <s v="Consumazioni di Luglio 2023 presso Triennale Cafè Carla Morogallo con ospiti "/>
    <n v="391.02"/>
    <m/>
    <m/>
    <m/>
    <n v="391.02"/>
    <x v="0"/>
  </r>
  <r>
    <d v="2023-08-03T00:00:00"/>
    <s v="Volo Torino/londra per Lorenza Bravetta - Mostra Jurgen Teller"/>
    <m/>
    <m/>
    <n v="168.92"/>
    <m/>
    <n v="168.92"/>
    <x v="4"/>
  </r>
  <r>
    <d v="2023-08-30T00:00:00"/>
    <s v="Consumazioni di Agosto 2023 presso Triennale Cafè Carla Morogallo con ospiti "/>
    <n v="67.349999999999994"/>
    <m/>
    <m/>
    <m/>
    <n v="67.349999999999994"/>
    <x v="0"/>
  </r>
  <r>
    <d v="2023-08-31T00:00:00"/>
    <s v="Spese di treno A/R Milano - Napoli per E.Corti dal 4 al 5 settembre"/>
    <m/>
    <m/>
    <n v="175.37"/>
    <m/>
    <n v="175.37"/>
    <x v="2"/>
  </r>
  <r>
    <d v="2023-08-31T00:00:00"/>
    <s v="Transfer A/R per C.Morogallo da Gioia Tauro a Palazzo Campanella (Reggio Calabria)"/>
    <m/>
    <m/>
    <n v="220"/>
    <m/>
    <n v="220"/>
    <x v="0"/>
  </r>
  <r>
    <d v="2023-08-31T00:00:00"/>
    <s v="Viaggio Milano-Torino-Arles e ritorno per Bravetta in occasione della visita Patrons ad Arles"/>
    <m/>
    <m/>
    <n v="1140"/>
    <m/>
    <n v="1140"/>
    <x v="4"/>
  </r>
  <r>
    <d v="2023-09-04T00:00:00"/>
    <s v="Spese per taxi Carla Morogallo - Napoli Kiton"/>
    <m/>
    <m/>
    <m/>
    <n v="21"/>
    <n v="21"/>
    <x v="0"/>
  </r>
  <r>
    <d v="2023-09-04T00:00:00"/>
    <s v="Pranzo per trasferta Carla Morogallo a Napoli - Kiton"/>
    <n v="46.9"/>
    <m/>
    <m/>
    <m/>
    <n v="46.9"/>
    <x v="0"/>
  </r>
  <r>
    <d v="2023-09-05T00:00:00"/>
    <s v="Spese per taxi Carla Morogallo - Napoli Kiton"/>
    <m/>
    <m/>
    <m/>
    <n v="15.2"/>
    <n v="15.2"/>
    <x v="0"/>
  </r>
  <r>
    <d v="2023-09-05T00:00:00"/>
    <s v="Pernottamento di Erica Corti a Napoli"/>
    <m/>
    <n v="126.36"/>
    <m/>
    <m/>
    <n v="126.36"/>
    <x v="2"/>
  </r>
  <r>
    <d v="2023-09-13T00:00:00"/>
    <s v="Spese per taxi Carla Morogallo"/>
    <m/>
    <m/>
    <m/>
    <n v="24.3"/>
    <n v="24.3"/>
    <x v="0"/>
  </r>
  <r>
    <d v="2023-09-13T00:00:00"/>
    <s v="Cena di Carla Morogallo - Trasferta ad Alghero "/>
    <n v="115"/>
    <m/>
    <m/>
    <m/>
    <n v="115"/>
    <x v="0"/>
  </r>
  <r>
    <d v="2023-09-15T00:00:00"/>
    <s v="Volo andata e ritorno per viaggio in Perù di Marco Sammicheli"/>
    <m/>
    <m/>
    <n v="2401.6799999999998"/>
    <m/>
    <n v="2401.6799999999998"/>
    <x v="1"/>
  </r>
  <r>
    <d v="2023-09-15T00:00:00"/>
    <s v="Pranzo trasferta Carlo Morogallo - Alghero Festival"/>
    <n v="71.900000000000006"/>
    <m/>
    <m/>
    <m/>
    <n v="71.900000000000006"/>
    <x v="0"/>
  </r>
  <r>
    <d v="2023-09-18T00:00:00"/>
    <s v="Spese per taxi Carla Morogallo - Casa Ciprian"/>
    <m/>
    <m/>
    <m/>
    <n v="18"/>
    <n v="18"/>
    <x v="0"/>
  </r>
  <r>
    <d v="2023-09-19T00:00:00"/>
    <s v="Pranzo Carla Morogallo - Ravello Lab"/>
    <n v="30"/>
    <m/>
    <m/>
    <m/>
    <n v="30"/>
    <x v="0"/>
  </r>
  <r>
    <d v="2023-09-19T00:00:00"/>
    <s v="Pernottamento Carla Morogallo - Ravello Lab"/>
    <m/>
    <n v="56.05"/>
    <m/>
    <m/>
    <n v="56.05"/>
    <x v="0"/>
  </r>
  <r>
    <d v="2023-09-23T00:00:00"/>
    <s v="Spese per taxi Carla Morogallo - Centenario 2023"/>
    <m/>
    <m/>
    <m/>
    <n v="29.5"/>
    <n v="29.5"/>
    <x v="0"/>
  </r>
  <r>
    <d v="2023-09-25T00:00:00"/>
    <s v="Consumazioni di Agosto 2023 presso Triennale Cafè Erica Corti con ospiti "/>
    <n v="50.89"/>
    <m/>
    <m/>
    <m/>
    <n v="50.89"/>
    <x v="2"/>
  </r>
  <r>
    <d v="2023-09-26T00:00:00"/>
    <s v="Spese treno Milano - Firenze A/R il 04.10.23 per Carla Morogallo"/>
    <m/>
    <m/>
    <n v="140"/>
    <m/>
    <n v="140"/>
    <x v="0"/>
  </r>
  <r>
    <d v="2023-09-26T00:00:00"/>
    <s v="Spese treno Milano - Firenze A/R il 04.10.23 per Erica Corti"/>
    <m/>
    <m/>
    <n v="140"/>
    <m/>
    <n v="140"/>
    <x v="2"/>
  </r>
  <r>
    <d v="2023-09-30T00:00:00"/>
    <s v="Consumazioni di Settembre 2023 presso Triennale Cafè Carla Morogallo con ospiti "/>
    <n v="81.599999999999994"/>
    <m/>
    <m/>
    <m/>
    <n v="81.599999999999994"/>
    <x v="0"/>
  </r>
  <r>
    <d v="2023-09-30T00:00:00"/>
    <s v="Consumazioni di Settembre 2023 presso Triennale Cafè Erica Corti con ospiti "/>
    <n v="187.53"/>
    <m/>
    <m/>
    <m/>
    <n v="187.53"/>
    <x v="2"/>
  </r>
  <r>
    <d v="2023-10-01T00:00:00"/>
    <s v="Fattura n. 52 del 01.10.2023"/>
    <n v="310.89000000000004"/>
    <m/>
    <n v="26"/>
    <n v="64.7"/>
    <n v="401.59000000000003"/>
    <x v="1"/>
  </r>
  <r>
    <d v="2023-10-04T00:00:00"/>
    <s v="Spese per taxi Carla Morogallo"/>
    <m/>
    <m/>
    <m/>
    <n v="16.5"/>
    <n v="16.5"/>
    <x v="0"/>
  </r>
  <r>
    <d v="2023-10-04T00:00:00"/>
    <s v="Spese per taxi Carla Morogallo"/>
    <m/>
    <m/>
    <m/>
    <n v="26.3"/>
    <n v="26.3"/>
    <x v="0"/>
  </r>
  <r>
    <d v="2023-10-09T00:00:00"/>
    <s v="Volo A/R Milano Roma Carla Morogallo"/>
    <m/>
    <m/>
    <n v="225.34"/>
    <m/>
    <n v="225.34"/>
    <x v="0"/>
  </r>
  <r>
    <d v="2023-10-10T00:00:00"/>
    <s v="Spese per taxi Carla Morogallo - Sponsor Yard"/>
    <m/>
    <m/>
    <m/>
    <n v="29.7"/>
    <n v="29.7"/>
    <x v="0"/>
  </r>
  <r>
    <d v="2023-10-11T00:00:00"/>
    <s v="Spese per taxi Carla Morogallo - Pranzo da Base"/>
    <m/>
    <m/>
    <m/>
    <n v="10.5"/>
    <n v="10.5"/>
    <x v="0"/>
  </r>
  <r>
    <d v="2023-10-12T00:00:00"/>
    <s v="Spese per taxi Carla Morogallo - Conferenza stampa a Palazzo Reale per Mostra Basilico"/>
    <m/>
    <m/>
    <m/>
    <n v="16"/>
    <n v="16"/>
    <x v="0"/>
  </r>
  <r>
    <d v="2023-10-12T00:00:00"/>
    <s v="Spese per taxi Carla Morogallo - Conferenza stampa a Palazzo Reale per Mostra Basilico"/>
    <m/>
    <m/>
    <m/>
    <n v="16"/>
    <n v="16"/>
    <x v="0"/>
  </r>
  <r>
    <d v="2023-10-12T00:00:00"/>
    <s v="Spese per taxi Carla Morogallo"/>
    <m/>
    <m/>
    <m/>
    <n v="20.5"/>
    <n v="20.5"/>
    <x v="0"/>
  </r>
  <r>
    <d v="2023-10-12T00:00:00"/>
    <s v="Spese per taxi Carla Morogallo"/>
    <m/>
    <m/>
    <m/>
    <n v="9.6999999999999993"/>
    <n v="9.6999999999999993"/>
    <x v="0"/>
  </r>
  <r>
    <d v="2023-10-12T00:00:00"/>
    <s v="Pernottamento a Milano Lorenza Bravetta (11-12 ottobre 2023)"/>
    <m/>
    <n v="121.27"/>
    <m/>
    <m/>
    <n v="121.27"/>
    <x v="4"/>
  </r>
  <r>
    <d v="2023-10-16T00:00:00"/>
    <s v="Spese per taxi Carla Morogallo - Incontro con Valentino per Mostra La Pittura Italiana Oggi"/>
    <m/>
    <m/>
    <m/>
    <n v="12.9"/>
    <n v="12.9"/>
    <x v="0"/>
  </r>
  <r>
    <d v="2023-10-17T00:00:00"/>
    <s v="Spese per taxi Carla Morogallo - Evento Girasoli"/>
    <m/>
    <m/>
    <m/>
    <n v="18.5"/>
    <n v="18.5"/>
    <x v="0"/>
  </r>
  <r>
    <d v="2023-10-17T00:00:00"/>
    <s v="Spese per taxi Carla Morogallo - Incontro Arrigoni"/>
    <m/>
    <m/>
    <m/>
    <n v="33.6"/>
    <n v="33.6"/>
    <x v="0"/>
  </r>
  <r>
    <d v="2023-10-18T00:00:00"/>
    <s v="Spese per taxi Carla Morogallo"/>
    <m/>
    <m/>
    <m/>
    <n v="13.5"/>
    <n v="13.5"/>
    <x v="0"/>
  </r>
  <r>
    <d v="2023-10-23T00:00:00"/>
    <s v="Voli A/R Milano - Parigi dal 25 al 28 novembre per Sammicheli Marco"/>
    <m/>
    <m/>
    <n v="78.209999999999994"/>
    <m/>
    <n v="78.209999999999994"/>
    <x v="1"/>
  </r>
  <r>
    <d v="2023-10-27T00:00:00"/>
    <s v="Spese treno A/R Milano Roma - Bassoli"/>
    <m/>
    <m/>
    <n v="179.09"/>
    <m/>
    <n v="179.09"/>
    <x v="3"/>
  </r>
  <r>
    <d v="2023-10-30T00:00:00"/>
    <s v="Fattura n. 56 del 30.10.2023"/>
    <n v="18.2"/>
    <m/>
    <n v="18"/>
    <n v="65.400000000000006"/>
    <n v="101.60000000000001"/>
    <x v="1"/>
  </r>
  <r>
    <d v="2023-10-31T00:00:00"/>
    <s v="Consumazioni di Ottobre 2023 presso Triennale Cafè Erica Corti con ospiti "/>
    <n v="56.15"/>
    <m/>
    <m/>
    <m/>
    <n v="56.15"/>
    <x v="2"/>
  </r>
  <r>
    <d v="2023-10-31T00:00:00"/>
    <s v="Consumazioni di Ottobre 2023 presso Triennale Cafè Carla Morogallo con ospiti "/>
    <n v="64"/>
    <m/>
    <m/>
    <m/>
    <n v="64"/>
    <x v="0"/>
  </r>
  <r>
    <d v="2023-10-31T00:00:00"/>
    <s v="Consumazioni di Ottobre 2023 presso Triennale Cafè Marco Sammicheli con ospiti "/>
    <n v="417.27"/>
    <m/>
    <m/>
    <m/>
    <n v="417.27"/>
    <x v="1"/>
  </r>
  <r>
    <d v="2023-11-10T00:00:00"/>
    <s v="Spese per taxi Carla Morogallo"/>
    <m/>
    <m/>
    <m/>
    <n v="14.2"/>
    <n v="14.2"/>
    <x v="0"/>
  </r>
  <r>
    <d v="2023-11-15T00:00:00"/>
    <s v="Pernottamento dal 25 al 28 novembre a Parigi per Sammicheli"/>
    <m/>
    <n v="272.82"/>
    <m/>
    <m/>
    <n v="272.82"/>
    <x v="1"/>
  </r>
  <r>
    <d v="2023-11-15T00:00:00"/>
    <s v="Pernottamento dal 25 al 28 novembre a Parigi per Bassoli"/>
    <m/>
    <n v="272.82"/>
    <m/>
    <m/>
    <n v="272.82"/>
    <x v="3"/>
  </r>
  <r>
    <d v="2023-11-15T00:00:00"/>
    <s v="Pranzo Carla Morogallo "/>
    <n v="43.5"/>
    <m/>
    <m/>
    <m/>
    <n v="43.5"/>
    <x v="0"/>
  </r>
  <r>
    <d v="2023-11-16T00:00:00"/>
    <s v="Voli A/R Milano - Parigi per Nina Bassoli."/>
    <m/>
    <m/>
    <n v="199.65"/>
    <m/>
    <n v="199.65"/>
    <x v="3"/>
  </r>
  <r>
    <d v="2023-11-20T00:00:00"/>
    <s v="Pranzo Marco Sammicheli per mostra Fiorucci"/>
    <n v="45"/>
    <m/>
    <m/>
    <m/>
    <n v="45"/>
    <x v="1"/>
  </r>
  <r>
    <d v="2023-11-21T00:00:00"/>
    <s v="Spese per taxi Carla Morogallo"/>
    <m/>
    <m/>
    <m/>
    <n v="16.5"/>
    <n v="16.5"/>
    <x v="0"/>
  </r>
  <r>
    <d v="2023-11-22T00:00:00"/>
    <s v="Spese per taxi Carla Morogallo"/>
    <m/>
    <m/>
    <m/>
    <n v="12"/>
    <n v="12"/>
    <x v="0"/>
  </r>
  <r>
    <d v="2023-11-30T00:00:00"/>
    <s v="Consumazioni di Novembre 2023 presso Triennale Cafè Carla Morogallo con ospiti "/>
    <n v="350.55"/>
    <m/>
    <m/>
    <m/>
    <n v="350.55"/>
    <x v="0"/>
  </r>
  <r>
    <d v="2023-12-03T00:00:00"/>
    <s v="Fattura n. 62 del 03.12.2023"/>
    <n v="113.38000000000001"/>
    <m/>
    <m/>
    <n v="172.2"/>
    <n v="285.58"/>
    <x v="1"/>
  </r>
  <r>
    <d v="2023-12-19T00:00:00"/>
    <s v="Soggiorno + Viaggio per Carla Morogallo - Progetto ArtiJanus ArtiJanas 2023"/>
    <m/>
    <n v="670.92"/>
    <m/>
    <m/>
    <n v="670.92"/>
    <x v="0"/>
  </r>
  <r>
    <d v="2023-12-21T00:00:00"/>
    <s v="Fattura n. 66 del 21.12.2023"/>
    <n v="13.45"/>
    <m/>
    <m/>
    <n v="21"/>
    <n v="34.450000000000003"/>
    <x v="1"/>
  </r>
  <r>
    <d v="2023-12-31T00:00:00"/>
    <s v="Consumazioni di Dicembre 2023 presso Triennale Cafè Carla Morogallo con ospiti "/>
    <n v="195.4"/>
    <m/>
    <m/>
    <m/>
    <n v="195.4"/>
    <x v="0"/>
  </r>
  <r>
    <d v="2023-12-31T00:00:00"/>
    <s v="Consumazioni di Dicembre 2023 presso Triennale Cafè Erica Corti con ospiti "/>
    <n v="96.54"/>
    <m/>
    <m/>
    <m/>
    <n v="96.5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5B3E9C-115C-41C5-8C4A-34D98ED7517D}" name="Tabella pivot2" cacheId="7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J3:K9" firstHeaderRow="1" firstDataRow="1" firstDataCol="1"/>
  <pivotFields count="8">
    <pivotField numFmtId="14" showAll="0"/>
    <pivotField showAll="0"/>
    <pivotField showAll="0"/>
    <pivotField showAll="0"/>
    <pivotField showAll="0"/>
    <pivotField showAll="0"/>
    <pivotField dataField="1" numFmtId="44" showAll="0"/>
    <pivotField axis="axisRow" showAll="0">
      <items count="6">
        <item x="0"/>
        <item x="3"/>
        <item x="2"/>
        <item x="4"/>
        <item x="1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Totale Generale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topLeftCell="C1" zoomScale="98" zoomScaleNormal="98" workbookViewId="0">
      <pane ySplit="2" topLeftCell="A3" activePane="bottomLeft" state="frozen"/>
      <selection pane="bottomLeft" activeCell="K8" sqref="K8"/>
    </sheetView>
  </sheetViews>
  <sheetFormatPr defaultColWidth="9.109375" defaultRowHeight="14.4" x14ac:dyDescent="0.3"/>
  <cols>
    <col min="1" max="1" width="22.44140625" style="4" bestFit="1" customWidth="1"/>
    <col min="2" max="2" width="86.6640625" bestFit="1" customWidth="1"/>
    <col min="3" max="4" width="12.109375" style="9" bestFit="1" customWidth="1"/>
    <col min="5" max="5" width="13.88671875" style="9" bestFit="1" customWidth="1"/>
    <col min="6" max="6" width="12.109375" style="9" bestFit="1" customWidth="1"/>
    <col min="7" max="7" width="17.88671875" style="9" bestFit="1" customWidth="1"/>
    <col min="8" max="8" width="29.44140625" bestFit="1" customWidth="1"/>
    <col min="9" max="9" width="9.44140625" bestFit="1" customWidth="1"/>
    <col min="10" max="10" width="19.109375" bestFit="1" customWidth="1"/>
    <col min="11" max="11" width="23.77734375" bestFit="1" customWidth="1"/>
  </cols>
  <sheetData>
    <row r="1" spans="1:11" s="1" customFormat="1" ht="21" customHeight="1" x14ac:dyDescent="0.3">
      <c r="A1" s="15" t="s">
        <v>8</v>
      </c>
      <c r="B1" s="16"/>
      <c r="C1" s="16"/>
      <c r="D1" s="16"/>
      <c r="E1" s="16"/>
      <c r="F1" s="16"/>
      <c r="G1" s="16"/>
      <c r="H1" s="17"/>
    </row>
    <row r="2" spans="1:11" x14ac:dyDescent="0.3">
      <c r="A2" s="2" t="s">
        <v>0</v>
      </c>
      <c r="B2" s="2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3" t="s">
        <v>7</v>
      </c>
    </row>
    <row r="3" spans="1:11" x14ac:dyDescent="0.3">
      <c r="A3" s="6">
        <v>44943</v>
      </c>
      <c r="B3" s="6" t="s">
        <v>9</v>
      </c>
      <c r="C3" s="11"/>
      <c r="D3" s="11"/>
      <c r="E3" s="11"/>
      <c r="F3" s="11">
        <v>14</v>
      </c>
      <c r="G3" s="12">
        <f t="shared" ref="G3:G34" si="0">SUM(C3:F3)</f>
        <v>14</v>
      </c>
      <c r="H3" s="13" t="s">
        <v>10</v>
      </c>
      <c r="I3" s="5"/>
      <c r="J3" s="18" t="s">
        <v>107</v>
      </c>
      <c r="K3" t="s">
        <v>109</v>
      </c>
    </row>
    <row r="4" spans="1:11" x14ac:dyDescent="0.3">
      <c r="A4" s="6">
        <v>44943</v>
      </c>
      <c r="B4" s="6" t="s">
        <v>9</v>
      </c>
      <c r="C4" s="11"/>
      <c r="D4" s="11"/>
      <c r="E4" s="11"/>
      <c r="F4" s="11">
        <v>50</v>
      </c>
      <c r="G4" s="12">
        <f t="shared" si="0"/>
        <v>50</v>
      </c>
      <c r="H4" s="13" t="s">
        <v>10</v>
      </c>
      <c r="I4" s="5"/>
      <c r="J4" s="19" t="s">
        <v>10</v>
      </c>
      <c r="K4" s="20">
        <v>8644.4399999999987</v>
      </c>
    </row>
    <row r="5" spans="1:11" x14ac:dyDescent="0.3">
      <c r="A5" s="6">
        <v>44943</v>
      </c>
      <c r="B5" s="6" t="s">
        <v>9</v>
      </c>
      <c r="C5" s="11"/>
      <c r="D5" s="11"/>
      <c r="E5" s="11"/>
      <c r="F5" s="11">
        <v>11</v>
      </c>
      <c r="G5" s="12">
        <f t="shared" si="0"/>
        <v>11</v>
      </c>
      <c r="H5" s="13" t="s">
        <v>10</v>
      </c>
      <c r="I5" s="5"/>
      <c r="J5" s="19" t="s">
        <v>20</v>
      </c>
      <c r="K5" s="20">
        <v>729.93</v>
      </c>
    </row>
    <row r="6" spans="1:11" x14ac:dyDescent="0.3">
      <c r="A6" s="6">
        <v>44943</v>
      </c>
      <c r="B6" s="13" t="s">
        <v>9</v>
      </c>
      <c r="C6" s="11"/>
      <c r="D6" s="11"/>
      <c r="E6" s="11"/>
      <c r="F6" s="11">
        <v>13.6</v>
      </c>
      <c r="G6" s="12">
        <f t="shared" si="0"/>
        <v>13.6</v>
      </c>
      <c r="H6" s="13" t="s">
        <v>10</v>
      </c>
      <c r="J6" s="19" t="s">
        <v>11</v>
      </c>
      <c r="K6" s="20">
        <v>1728.1200000000001</v>
      </c>
    </row>
    <row r="7" spans="1:11" x14ac:dyDescent="0.3">
      <c r="A7" s="6">
        <v>44958</v>
      </c>
      <c r="B7" s="13" t="s">
        <v>89</v>
      </c>
      <c r="C7" s="11">
        <v>658.18</v>
      </c>
      <c r="D7" s="11"/>
      <c r="E7" s="11"/>
      <c r="F7" s="11"/>
      <c r="G7" s="12">
        <f t="shared" si="0"/>
        <v>658.18</v>
      </c>
      <c r="H7" s="13" t="s">
        <v>10</v>
      </c>
      <c r="J7" s="19" t="s">
        <v>28</v>
      </c>
      <c r="K7" s="20">
        <v>2273.7599999999998</v>
      </c>
    </row>
    <row r="8" spans="1:11" x14ac:dyDescent="0.3">
      <c r="A8" s="6">
        <v>44963</v>
      </c>
      <c r="B8" s="13" t="s">
        <v>9</v>
      </c>
      <c r="C8" s="11"/>
      <c r="D8" s="11"/>
      <c r="E8" s="11"/>
      <c r="F8" s="11">
        <v>9.3000000000000007</v>
      </c>
      <c r="G8" s="12">
        <f t="shared" si="0"/>
        <v>9.3000000000000007</v>
      </c>
      <c r="H8" s="13" t="s">
        <v>10</v>
      </c>
      <c r="J8" s="19" t="s">
        <v>14</v>
      </c>
      <c r="K8" s="20">
        <v>8526.66</v>
      </c>
    </row>
    <row r="9" spans="1:11" x14ac:dyDescent="0.3">
      <c r="A9" s="6">
        <v>44963</v>
      </c>
      <c r="B9" s="13" t="s">
        <v>9</v>
      </c>
      <c r="C9" s="11"/>
      <c r="D9" s="11"/>
      <c r="E9" s="11"/>
      <c r="F9" s="11">
        <v>10.199999999999999</v>
      </c>
      <c r="G9" s="12">
        <f t="shared" si="0"/>
        <v>10.199999999999999</v>
      </c>
      <c r="H9" s="13" t="s">
        <v>10</v>
      </c>
      <c r="J9" s="19" t="s">
        <v>108</v>
      </c>
      <c r="K9" s="20">
        <v>21902.91</v>
      </c>
    </row>
    <row r="10" spans="1:11" x14ac:dyDescent="0.3">
      <c r="A10" s="6">
        <v>44967</v>
      </c>
      <c r="B10" s="13" t="s">
        <v>9</v>
      </c>
      <c r="C10" s="11"/>
      <c r="D10" s="11"/>
      <c r="E10" s="11"/>
      <c r="F10" s="11">
        <v>14.6</v>
      </c>
      <c r="G10" s="12">
        <f t="shared" si="0"/>
        <v>14.6</v>
      </c>
      <c r="H10" s="13" t="s">
        <v>10</v>
      </c>
    </row>
    <row r="11" spans="1:11" x14ac:dyDescent="0.3">
      <c r="A11" s="6">
        <v>44967</v>
      </c>
      <c r="B11" s="13" t="s">
        <v>9</v>
      </c>
      <c r="C11" s="11"/>
      <c r="D11" s="11"/>
      <c r="E11" s="11"/>
      <c r="F11" s="11">
        <v>13.9</v>
      </c>
      <c r="G11" s="12">
        <f t="shared" si="0"/>
        <v>13.9</v>
      </c>
      <c r="H11" s="13" t="s">
        <v>10</v>
      </c>
    </row>
    <row r="12" spans="1:11" x14ac:dyDescent="0.3">
      <c r="A12" s="6">
        <v>44970</v>
      </c>
      <c r="B12" s="13" t="s">
        <v>72</v>
      </c>
      <c r="C12" s="11">
        <v>27</v>
      </c>
      <c r="D12" s="11"/>
      <c r="E12" s="11"/>
      <c r="F12" s="11"/>
      <c r="G12" s="12">
        <f t="shared" si="0"/>
        <v>27</v>
      </c>
      <c r="H12" s="13" t="s">
        <v>10</v>
      </c>
    </row>
    <row r="13" spans="1:11" x14ac:dyDescent="0.3">
      <c r="A13" s="6">
        <v>44971</v>
      </c>
      <c r="B13" s="13" t="s">
        <v>9</v>
      </c>
      <c r="C13" s="11"/>
      <c r="D13" s="11"/>
      <c r="E13" s="11"/>
      <c r="F13" s="11">
        <v>13</v>
      </c>
      <c r="G13" s="12">
        <f t="shared" si="0"/>
        <v>13</v>
      </c>
      <c r="H13" s="13" t="s">
        <v>10</v>
      </c>
    </row>
    <row r="14" spans="1:11" x14ac:dyDescent="0.3">
      <c r="A14" s="6">
        <v>44971</v>
      </c>
      <c r="B14" s="13" t="s">
        <v>9</v>
      </c>
      <c r="C14" s="11"/>
      <c r="D14" s="11"/>
      <c r="E14" s="11"/>
      <c r="F14" s="11">
        <v>15</v>
      </c>
      <c r="G14" s="12">
        <f t="shared" si="0"/>
        <v>15</v>
      </c>
      <c r="H14" s="13" t="s">
        <v>10</v>
      </c>
    </row>
    <row r="15" spans="1:11" x14ac:dyDescent="0.3">
      <c r="A15" s="6">
        <v>44977</v>
      </c>
      <c r="B15" s="13" t="s">
        <v>15</v>
      </c>
      <c r="C15" s="11"/>
      <c r="D15" s="11"/>
      <c r="E15" s="11">
        <v>150.755</v>
      </c>
      <c r="F15" s="11"/>
      <c r="G15" s="12">
        <f t="shared" si="0"/>
        <v>150.755</v>
      </c>
      <c r="H15" s="13" t="s">
        <v>14</v>
      </c>
    </row>
    <row r="16" spans="1:11" x14ac:dyDescent="0.3">
      <c r="A16" s="6">
        <v>44977</v>
      </c>
      <c r="B16" s="13" t="s">
        <v>16</v>
      </c>
      <c r="C16" s="11"/>
      <c r="D16" s="11"/>
      <c r="E16" s="11">
        <v>92.4</v>
      </c>
      <c r="F16" s="11"/>
      <c r="G16" s="12">
        <f t="shared" si="0"/>
        <v>92.4</v>
      </c>
      <c r="H16" s="13" t="s">
        <v>14</v>
      </c>
    </row>
    <row r="17" spans="1:8" x14ac:dyDescent="0.3">
      <c r="A17" s="6">
        <v>44981</v>
      </c>
      <c r="B17" s="13" t="s">
        <v>13</v>
      </c>
      <c r="C17" s="11"/>
      <c r="D17" s="11"/>
      <c r="E17" s="11">
        <v>186.97</v>
      </c>
      <c r="F17" s="11"/>
      <c r="G17" s="12">
        <f t="shared" si="0"/>
        <v>186.97</v>
      </c>
      <c r="H17" s="13" t="s">
        <v>11</v>
      </c>
    </row>
    <row r="18" spans="1:8" x14ac:dyDescent="0.3">
      <c r="A18" s="6">
        <v>44983</v>
      </c>
      <c r="B18" s="13" t="s">
        <v>13</v>
      </c>
      <c r="C18" s="11"/>
      <c r="D18" s="11"/>
      <c r="E18" s="11">
        <v>85.03</v>
      </c>
      <c r="F18" s="11"/>
      <c r="G18" s="12">
        <f t="shared" si="0"/>
        <v>85.03</v>
      </c>
      <c r="H18" s="13" t="s">
        <v>11</v>
      </c>
    </row>
    <row r="19" spans="1:8" x14ac:dyDescent="0.3">
      <c r="A19" s="6">
        <v>44985</v>
      </c>
      <c r="B19" s="13" t="s">
        <v>12</v>
      </c>
      <c r="C19" s="11"/>
      <c r="D19" s="11"/>
      <c r="E19" s="11"/>
      <c r="F19" s="11">
        <v>11</v>
      </c>
      <c r="G19" s="12">
        <f t="shared" si="0"/>
        <v>11</v>
      </c>
      <c r="H19" s="13" t="s">
        <v>10</v>
      </c>
    </row>
    <row r="20" spans="1:8" x14ac:dyDescent="0.3">
      <c r="A20" s="6">
        <v>44985</v>
      </c>
      <c r="B20" s="13" t="s">
        <v>12</v>
      </c>
      <c r="C20" s="11"/>
      <c r="D20" s="11"/>
      <c r="E20" s="11"/>
      <c r="F20" s="11">
        <v>11.2</v>
      </c>
      <c r="G20" s="12">
        <f t="shared" si="0"/>
        <v>11.2</v>
      </c>
      <c r="H20" s="13" t="s">
        <v>10</v>
      </c>
    </row>
    <row r="21" spans="1:8" x14ac:dyDescent="0.3">
      <c r="A21" s="6">
        <v>44985</v>
      </c>
      <c r="B21" s="13" t="s">
        <v>73</v>
      </c>
      <c r="C21" s="11">
        <v>89.09</v>
      </c>
      <c r="D21" s="11"/>
      <c r="E21" s="11"/>
      <c r="F21" s="11"/>
      <c r="G21" s="12">
        <f t="shared" si="0"/>
        <v>89.09</v>
      </c>
      <c r="H21" s="13" t="s">
        <v>10</v>
      </c>
    </row>
    <row r="22" spans="1:8" x14ac:dyDescent="0.3">
      <c r="A22" s="6">
        <v>44985</v>
      </c>
      <c r="B22" s="13" t="s">
        <v>88</v>
      </c>
      <c r="C22" s="11">
        <v>929.02</v>
      </c>
      <c r="D22" s="11"/>
      <c r="E22" s="11"/>
      <c r="F22" s="11"/>
      <c r="G22" s="12">
        <f t="shared" si="0"/>
        <v>929.02</v>
      </c>
      <c r="H22" s="13" t="s">
        <v>10</v>
      </c>
    </row>
    <row r="23" spans="1:8" x14ac:dyDescent="0.3">
      <c r="A23" s="6">
        <v>44985</v>
      </c>
      <c r="B23" s="13" t="s">
        <v>97</v>
      </c>
      <c r="C23" s="11">
        <f>7.5+29.5+2.8+38.4+42.8+8+61.2</f>
        <v>190.2</v>
      </c>
      <c r="D23" s="11"/>
      <c r="E23" s="11"/>
      <c r="F23" s="11">
        <f>30+12+14+22</f>
        <v>78</v>
      </c>
      <c r="G23" s="12">
        <f t="shared" si="0"/>
        <v>268.2</v>
      </c>
      <c r="H23" s="13" t="s">
        <v>14</v>
      </c>
    </row>
    <row r="24" spans="1:8" x14ac:dyDescent="0.3">
      <c r="A24" s="6">
        <v>44988</v>
      </c>
      <c r="B24" s="13" t="s">
        <v>66</v>
      </c>
      <c r="C24" s="11"/>
      <c r="D24" s="11">
        <v>433.96</v>
      </c>
      <c r="E24" s="11"/>
      <c r="F24" s="11"/>
      <c r="G24" s="12">
        <f t="shared" si="0"/>
        <v>433.96</v>
      </c>
      <c r="H24" s="13" t="s">
        <v>11</v>
      </c>
    </row>
    <row r="25" spans="1:8" x14ac:dyDescent="0.3">
      <c r="A25" s="6">
        <v>45007</v>
      </c>
      <c r="B25" s="13" t="s">
        <v>9</v>
      </c>
      <c r="C25" s="11"/>
      <c r="D25" s="11"/>
      <c r="E25" s="11"/>
      <c r="F25" s="11">
        <v>16.3</v>
      </c>
      <c r="G25" s="12">
        <f t="shared" si="0"/>
        <v>16.3</v>
      </c>
      <c r="H25" s="13" t="s">
        <v>10</v>
      </c>
    </row>
    <row r="26" spans="1:8" x14ac:dyDescent="0.3">
      <c r="A26" s="6">
        <v>45008</v>
      </c>
      <c r="B26" s="13" t="s">
        <v>9</v>
      </c>
      <c r="C26" s="11"/>
      <c r="D26" s="11"/>
      <c r="E26" s="11"/>
      <c r="F26" s="11">
        <v>16.100000000000001</v>
      </c>
      <c r="G26" s="12">
        <f t="shared" si="0"/>
        <v>16.100000000000001</v>
      </c>
      <c r="H26" s="13" t="s">
        <v>10</v>
      </c>
    </row>
    <row r="27" spans="1:8" x14ac:dyDescent="0.3">
      <c r="A27" s="6">
        <v>45014</v>
      </c>
      <c r="B27" s="13" t="s">
        <v>17</v>
      </c>
      <c r="C27" s="11"/>
      <c r="D27" s="11"/>
      <c r="E27" s="11">
        <v>85.45</v>
      </c>
      <c r="F27" s="11"/>
      <c r="G27" s="12">
        <f t="shared" si="0"/>
        <v>85.45</v>
      </c>
      <c r="H27" s="13" t="s">
        <v>11</v>
      </c>
    </row>
    <row r="28" spans="1:8" x14ac:dyDescent="0.3">
      <c r="A28" s="6">
        <v>45014</v>
      </c>
      <c r="B28" s="13" t="s">
        <v>18</v>
      </c>
      <c r="C28" s="11"/>
      <c r="D28" s="11"/>
      <c r="E28" s="11">
        <v>294.82</v>
      </c>
      <c r="F28" s="11"/>
      <c r="G28" s="12">
        <f t="shared" si="0"/>
        <v>294.82</v>
      </c>
      <c r="H28" s="13" t="s">
        <v>14</v>
      </c>
    </row>
    <row r="29" spans="1:8" x14ac:dyDescent="0.3">
      <c r="A29" s="6">
        <v>45016</v>
      </c>
      <c r="B29" s="13" t="s">
        <v>98</v>
      </c>
      <c r="C29" s="11">
        <v>47.71</v>
      </c>
      <c r="D29" s="11"/>
      <c r="E29" s="11"/>
      <c r="F29" s="11">
        <f>17.4+18.6+26+25.49+104</f>
        <v>191.49</v>
      </c>
      <c r="G29" s="12">
        <f t="shared" si="0"/>
        <v>239.20000000000002</v>
      </c>
      <c r="H29" s="13" t="s">
        <v>14</v>
      </c>
    </row>
    <row r="30" spans="1:8" x14ac:dyDescent="0.3">
      <c r="A30" s="6">
        <v>45019</v>
      </c>
      <c r="B30" s="13" t="s">
        <v>9</v>
      </c>
      <c r="C30" s="11"/>
      <c r="D30" s="11"/>
      <c r="E30" s="11"/>
      <c r="F30" s="11">
        <v>10.7</v>
      </c>
      <c r="G30" s="12">
        <f t="shared" si="0"/>
        <v>10.7</v>
      </c>
      <c r="H30" s="13" t="s">
        <v>10</v>
      </c>
    </row>
    <row r="31" spans="1:8" x14ac:dyDescent="0.3">
      <c r="A31" s="6">
        <v>45019</v>
      </c>
      <c r="B31" s="13" t="s">
        <v>9</v>
      </c>
      <c r="C31" s="11"/>
      <c r="D31" s="11"/>
      <c r="E31" s="11"/>
      <c r="F31" s="11">
        <v>9.1999999999999993</v>
      </c>
      <c r="G31" s="12">
        <f t="shared" si="0"/>
        <v>9.1999999999999993</v>
      </c>
      <c r="H31" s="13" t="s">
        <v>10</v>
      </c>
    </row>
    <row r="32" spans="1:8" x14ac:dyDescent="0.3">
      <c r="A32" s="6">
        <v>45019</v>
      </c>
      <c r="B32" s="13" t="s">
        <v>74</v>
      </c>
      <c r="C32" s="11">
        <v>73</v>
      </c>
      <c r="D32" s="11"/>
      <c r="E32" s="11"/>
      <c r="F32" s="11"/>
      <c r="G32" s="12">
        <f t="shared" si="0"/>
        <v>73</v>
      </c>
      <c r="H32" s="13" t="s">
        <v>10</v>
      </c>
    </row>
    <row r="33" spans="1:8" x14ac:dyDescent="0.3">
      <c r="A33" s="6">
        <v>45022</v>
      </c>
      <c r="B33" s="13" t="s">
        <v>9</v>
      </c>
      <c r="C33" s="11"/>
      <c r="D33" s="11"/>
      <c r="E33" s="11"/>
      <c r="F33" s="11">
        <v>11.7</v>
      </c>
      <c r="G33" s="12">
        <f t="shared" si="0"/>
        <v>11.7</v>
      </c>
      <c r="H33" s="13" t="s">
        <v>10</v>
      </c>
    </row>
    <row r="34" spans="1:8" x14ac:dyDescent="0.3">
      <c r="A34" s="6">
        <v>45031</v>
      </c>
      <c r="B34" s="13" t="s">
        <v>9</v>
      </c>
      <c r="C34" s="11"/>
      <c r="D34" s="11"/>
      <c r="E34" s="11"/>
      <c r="F34" s="11">
        <v>27.1</v>
      </c>
      <c r="G34" s="12">
        <f t="shared" si="0"/>
        <v>27.1</v>
      </c>
      <c r="H34" s="13" t="s">
        <v>10</v>
      </c>
    </row>
    <row r="35" spans="1:8" x14ac:dyDescent="0.3">
      <c r="A35" s="6">
        <v>45033</v>
      </c>
      <c r="B35" s="13" t="s">
        <v>19</v>
      </c>
      <c r="C35" s="11"/>
      <c r="D35" s="11"/>
      <c r="E35" s="11">
        <v>78.37</v>
      </c>
      <c r="F35" s="11"/>
      <c r="G35" s="12">
        <f t="shared" ref="G35:G66" si="1">SUM(C35:F35)</f>
        <v>78.37</v>
      </c>
      <c r="H35" s="13" t="s">
        <v>20</v>
      </c>
    </row>
    <row r="36" spans="1:8" x14ac:dyDescent="0.3">
      <c r="A36" s="6">
        <v>45033</v>
      </c>
      <c r="B36" s="13" t="s">
        <v>21</v>
      </c>
      <c r="C36" s="11"/>
      <c r="D36" s="11"/>
      <c r="E36" s="11">
        <v>41.73</v>
      </c>
      <c r="F36" s="11"/>
      <c r="G36" s="12">
        <f t="shared" si="1"/>
        <v>41.73</v>
      </c>
      <c r="H36" s="13" t="s">
        <v>11</v>
      </c>
    </row>
    <row r="37" spans="1:8" x14ac:dyDescent="0.3">
      <c r="A37" s="6">
        <v>45033</v>
      </c>
      <c r="B37" s="13" t="s">
        <v>22</v>
      </c>
      <c r="C37" s="11"/>
      <c r="D37" s="11"/>
      <c r="E37" s="11">
        <v>41.73</v>
      </c>
      <c r="F37" s="11"/>
      <c r="G37" s="12">
        <f t="shared" si="1"/>
        <v>41.73</v>
      </c>
      <c r="H37" s="13" t="s">
        <v>10</v>
      </c>
    </row>
    <row r="38" spans="1:8" x14ac:dyDescent="0.3">
      <c r="A38" s="6">
        <v>45033</v>
      </c>
      <c r="B38" s="13" t="s">
        <v>23</v>
      </c>
      <c r="C38" s="11"/>
      <c r="D38" s="11"/>
      <c r="E38" s="11">
        <v>58.2</v>
      </c>
      <c r="F38" s="11"/>
      <c r="G38" s="12">
        <f t="shared" si="1"/>
        <v>58.2</v>
      </c>
      <c r="H38" s="13" t="s">
        <v>11</v>
      </c>
    </row>
    <row r="39" spans="1:8" x14ac:dyDescent="0.3">
      <c r="A39" s="6">
        <v>45033</v>
      </c>
      <c r="B39" s="13" t="s">
        <v>24</v>
      </c>
      <c r="C39" s="11"/>
      <c r="D39" s="11"/>
      <c r="E39" s="11">
        <v>58.2</v>
      </c>
      <c r="F39" s="11"/>
      <c r="G39" s="12">
        <f t="shared" si="1"/>
        <v>58.2</v>
      </c>
      <c r="H39" s="13" t="s">
        <v>10</v>
      </c>
    </row>
    <row r="40" spans="1:8" x14ac:dyDescent="0.3">
      <c r="A40" s="6">
        <v>45033</v>
      </c>
      <c r="B40" s="13" t="s">
        <v>9</v>
      </c>
      <c r="C40" s="11"/>
      <c r="D40" s="11"/>
      <c r="E40" s="11"/>
      <c r="F40" s="11">
        <v>15.1</v>
      </c>
      <c r="G40" s="12">
        <f t="shared" si="1"/>
        <v>15.1</v>
      </c>
      <c r="H40" s="13" t="s">
        <v>10</v>
      </c>
    </row>
    <row r="41" spans="1:8" x14ac:dyDescent="0.3">
      <c r="A41" s="6">
        <v>45034</v>
      </c>
      <c r="B41" s="13" t="s">
        <v>9</v>
      </c>
      <c r="C41" s="11"/>
      <c r="D41" s="11"/>
      <c r="E41" s="11"/>
      <c r="F41" s="11">
        <v>26.5</v>
      </c>
      <c r="G41" s="12">
        <f t="shared" si="1"/>
        <v>26.5</v>
      </c>
      <c r="H41" s="13" t="s">
        <v>10</v>
      </c>
    </row>
    <row r="42" spans="1:8" x14ac:dyDescent="0.3">
      <c r="A42" s="6">
        <v>45034</v>
      </c>
      <c r="B42" s="13" t="s">
        <v>25</v>
      </c>
      <c r="C42" s="11"/>
      <c r="D42" s="11"/>
      <c r="E42" s="11">
        <v>97.165000000000006</v>
      </c>
      <c r="F42" s="11"/>
      <c r="G42" s="12">
        <f t="shared" si="1"/>
        <v>97.165000000000006</v>
      </c>
      <c r="H42" s="13" t="s">
        <v>14</v>
      </c>
    </row>
    <row r="43" spans="1:8" x14ac:dyDescent="0.3">
      <c r="A43" s="6">
        <v>45034</v>
      </c>
      <c r="B43" s="13" t="s">
        <v>26</v>
      </c>
      <c r="C43" s="11"/>
      <c r="D43" s="11"/>
      <c r="E43" s="11">
        <v>59.55</v>
      </c>
      <c r="F43" s="11"/>
      <c r="G43" s="12">
        <f t="shared" si="1"/>
        <v>59.55</v>
      </c>
      <c r="H43" s="13" t="s">
        <v>14</v>
      </c>
    </row>
    <row r="44" spans="1:8" x14ac:dyDescent="0.3">
      <c r="A44" s="6">
        <v>45035</v>
      </c>
      <c r="B44" s="13" t="s">
        <v>9</v>
      </c>
      <c r="C44" s="11"/>
      <c r="D44" s="11"/>
      <c r="E44" s="11"/>
      <c r="F44" s="11">
        <v>25</v>
      </c>
      <c r="G44" s="12">
        <f t="shared" si="1"/>
        <v>25</v>
      </c>
      <c r="H44" s="13" t="s">
        <v>10</v>
      </c>
    </row>
    <row r="45" spans="1:8" x14ac:dyDescent="0.3">
      <c r="A45" s="6">
        <v>45035</v>
      </c>
      <c r="B45" s="13" t="s">
        <v>9</v>
      </c>
      <c r="C45" s="11"/>
      <c r="D45" s="11"/>
      <c r="E45" s="11"/>
      <c r="F45" s="11">
        <v>12.5</v>
      </c>
      <c r="G45" s="12">
        <f t="shared" si="1"/>
        <v>12.5</v>
      </c>
      <c r="H45" s="13" t="s">
        <v>10</v>
      </c>
    </row>
    <row r="46" spans="1:8" x14ac:dyDescent="0.3">
      <c r="A46" s="6">
        <v>45036</v>
      </c>
      <c r="B46" s="13" t="s">
        <v>9</v>
      </c>
      <c r="C46" s="11"/>
      <c r="D46" s="11"/>
      <c r="E46" s="11"/>
      <c r="F46" s="11">
        <v>16.100000000000001</v>
      </c>
      <c r="G46" s="12">
        <f t="shared" si="1"/>
        <v>16.100000000000001</v>
      </c>
      <c r="H46" s="13" t="s">
        <v>10</v>
      </c>
    </row>
    <row r="47" spans="1:8" x14ac:dyDescent="0.3">
      <c r="A47" s="6">
        <v>45036</v>
      </c>
      <c r="B47" s="13" t="s">
        <v>9</v>
      </c>
      <c r="C47" s="11"/>
      <c r="D47" s="11"/>
      <c r="E47" s="11"/>
      <c r="F47" s="11">
        <v>12</v>
      </c>
      <c r="G47" s="12">
        <f t="shared" si="1"/>
        <v>12</v>
      </c>
      <c r="H47" s="13" t="s">
        <v>10</v>
      </c>
    </row>
    <row r="48" spans="1:8" x14ac:dyDescent="0.3">
      <c r="A48" s="6">
        <v>45036</v>
      </c>
      <c r="B48" s="13" t="s">
        <v>9</v>
      </c>
      <c r="C48" s="11"/>
      <c r="D48" s="11"/>
      <c r="E48" s="11"/>
      <c r="F48" s="11">
        <v>15.1</v>
      </c>
      <c r="G48" s="12">
        <f t="shared" si="1"/>
        <v>15.1</v>
      </c>
      <c r="H48" s="13" t="s">
        <v>10</v>
      </c>
    </row>
    <row r="49" spans="1:8" x14ac:dyDescent="0.3">
      <c r="A49" s="6">
        <v>45037</v>
      </c>
      <c r="B49" s="13" t="s">
        <v>9</v>
      </c>
      <c r="C49" s="11"/>
      <c r="D49" s="11"/>
      <c r="E49" s="11"/>
      <c r="F49" s="11">
        <v>25.8</v>
      </c>
      <c r="G49" s="12">
        <f t="shared" si="1"/>
        <v>25.8</v>
      </c>
      <c r="H49" s="13" t="s">
        <v>10</v>
      </c>
    </row>
    <row r="50" spans="1:8" x14ac:dyDescent="0.3">
      <c r="A50" s="6">
        <v>45038</v>
      </c>
      <c r="B50" s="13" t="s">
        <v>9</v>
      </c>
      <c r="C50" s="11"/>
      <c r="D50" s="11"/>
      <c r="E50" s="11"/>
      <c r="F50" s="11">
        <v>14.2</v>
      </c>
      <c r="G50" s="12">
        <f t="shared" si="1"/>
        <v>14.2</v>
      </c>
      <c r="H50" s="13" t="s">
        <v>10</v>
      </c>
    </row>
    <row r="51" spans="1:8" x14ac:dyDescent="0.3">
      <c r="A51" s="6">
        <v>45043</v>
      </c>
      <c r="B51" s="13" t="s">
        <v>27</v>
      </c>
      <c r="C51" s="11"/>
      <c r="D51" s="11"/>
      <c r="E51" s="11">
        <v>92.08</v>
      </c>
      <c r="F51" s="11"/>
      <c r="G51" s="12">
        <f t="shared" si="1"/>
        <v>92.08</v>
      </c>
      <c r="H51" s="13" t="s">
        <v>28</v>
      </c>
    </row>
    <row r="52" spans="1:8" x14ac:dyDescent="0.3">
      <c r="A52" s="6">
        <v>45044</v>
      </c>
      <c r="B52" s="13" t="s">
        <v>99</v>
      </c>
      <c r="C52" s="11">
        <f>4+6.72+37.76+17.6+51.04+56.64+53.04</f>
        <v>226.79999999999998</v>
      </c>
      <c r="D52" s="11"/>
      <c r="E52" s="11"/>
      <c r="F52" s="11">
        <v>26.7</v>
      </c>
      <c r="G52" s="12">
        <f t="shared" si="1"/>
        <v>253.49999999999997</v>
      </c>
      <c r="H52" s="13" t="s">
        <v>14</v>
      </c>
    </row>
    <row r="53" spans="1:8" x14ac:dyDescent="0.3">
      <c r="A53" s="6">
        <v>45049</v>
      </c>
      <c r="B53" s="13" t="s">
        <v>9</v>
      </c>
      <c r="C53" s="11"/>
      <c r="D53" s="11"/>
      <c r="E53" s="11"/>
      <c r="F53" s="11">
        <v>13.5</v>
      </c>
      <c r="G53" s="12">
        <f t="shared" si="1"/>
        <v>13.5</v>
      </c>
      <c r="H53" s="13" t="s">
        <v>10</v>
      </c>
    </row>
    <row r="54" spans="1:8" x14ac:dyDescent="0.3">
      <c r="A54" s="6">
        <v>45051</v>
      </c>
      <c r="B54" s="13" t="s">
        <v>9</v>
      </c>
      <c r="C54" s="11"/>
      <c r="D54" s="11"/>
      <c r="E54" s="11"/>
      <c r="F54" s="11">
        <v>9.6999999999999993</v>
      </c>
      <c r="G54" s="12">
        <f t="shared" si="1"/>
        <v>9.6999999999999993</v>
      </c>
      <c r="H54" s="13" t="s">
        <v>10</v>
      </c>
    </row>
    <row r="55" spans="1:8" x14ac:dyDescent="0.3">
      <c r="A55" s="6">
        <v>45051</v>
      </c>
      <c r="B55" s="13" t="s">
        <v>9</v>
      </c>
      <c r="C55" s="11"/>
      <c r="D55" s="11"/>
      <c r="E55" s="11"/>
      <c r="F55" s="11">
        <v>16</v>
      </c>
      <c r="G55" s="12">
        <f t="shared" si="1"/>
        <v>16</v>
      </c>
      <c r="H55" s="13" t="s">
        <v>10</v>
      </c>
    </row>
    <row r="56" spans="1:8" x14ac:dyDescent="0.3">
      <c r="A56" s="6">
        <v>45056</v>
      </c>
      <c r="B56" s="13" t="s">
        <v>9</v>
      </c>
      <c r="C56" s="11"/>
      <c r="D56" s="11"/>
      <c r="E56" s="11"/>
      <c r="F56" s="11">
        <v>18.5</v>
      </c>
      <c r="G56" s="12">
        <f t="shared" si="1"/>
        <v>18.5</v>
      </c>
      <c r="H56" s="13" t="s">
        <v>10</v>
      </c>
    </row>
    <row r="57" spans="1:8" x14ac:dyDescent="0.3">
      <c r="A57" s="6">
        <v>45058</v>
      </c>
      <c r="B57" s="13" t="s">
        <v>9</v>
      </c>
      <c r="C57" s="11"/>
      <c r="D57" s="11"/>
      <c r="E57" s="11"/>
      <c r="F57" s="11">
        <v>23.2</v>
      </c>
      <c r="G57" s="12">
        <f t="shared" si="1"/>
        <v>23.2</v>
      </c>
      <c r="H57" s="13" t="s">
        <v>10</v>
      </c>
    </row>
    <row r="58" spans="1:8" x14ac:dyDescent="0.3">
      <c r="A58" s="6">
        <v>45058</v>
      </c>
      <c r="B58" s="13" t="s">
        <v>9</v>
      </c>
      <c r="C58" s="11"/>
      <c r="D58" s="11"/>
      <c r="E58" s="11"/>
      <c r="F58" s="11">
        <v>16.5</v>
      </c>
      <c r="G58" s="12">
        <f t="shared" si="1"/>
        <v>16.5</v>
      </c>
      <c r="H58" s="13" t="s">
        <v>10</v>
      </c>
    </row>
    <row r="59" spans="1:8" x14ac:dyDescent="0.3">
      <c r="A59" s="6">
        <v>45061</v>
      </c>
      <c r="B59" s="13" t="s">
        <v>58</v>
      </c>
      <c r="C59" s="11"/>
      <c r="D59" s="11">
        <v>192.84</v>
      </c>
      <c r="E59" s="11"/>
      <c r="F59" s="11"/>
      <c r="G59" s="12">
        <f t="shared" si="1"/>
        <v>192.84</v>
      </c>
      <c r="H59" s="13" t="s">
        <v>14</v>
      </c>
    </row>
    <row r="60" spans="1:8" x14ac:dyDescent="0.3">
      <c r="A60" s="6">
        <v>45062</v>
      </c>
      <c r="B60" s="13" t="s">
        <v>78</v>
      </c>
      <c r="C60" s="11"/>
      <c r="D60" s="11">
        <v>327.27</v>
      </c>
      <c r="E60" s="11"/>
      <c r="F60" s="11"/>
      <c r="G60" s="12">
        <f t="shared" si="1"/>
        <v>327.27</v>
      </c>
      <c r="H60" s="13" t="s">
        <v>28</v>
      </c>
    </row>
    <row r="61" spans="1:8" x14ac:dyDescent="0.3">
      <c r="A61" s="6">
        <v>45063</v>
      </c>
      <c r="B61" s="13" t="s">
        <v>29</v>
      </c>
      <c r="C61" s="11"/>
      <c r="D61" s="11"/>
      <c r="E61" s="11">
        <v>128.07</v>
      </c>
      <c r="F61" s="11"/>
      <c r="G61" s="12">
        <f t="shared" si="1"/>
        <v>128.07</v>
      </c>
      <c r="H61" s="13" t="s">
        <v>14</v>
      </c>
    </row>
    <row r="62" spans="1:8" x14ac:dyDescent="0.3">
      <c r="A62" s="6">
        <v>45063</v>
      </c>
      <c r="B62" s="13" t="s">
        <v>9</v>
      </c>
      <c r="C62" s="11"/>
      <c r="D62" s="11"/>
      <c r="E62" s="11"/>
      <c r="F62" s="11">
        <v>11</v>
      </c>
      <c r="G62" s="12">
        <f t="shared" si="1"/>
        <v>11</v>
      </c>
      <c r="H62" s="13" t="s">
        <v>10</v>
      </c>
    </row>
    <row r="63" spans="1:8" x14ac:dyDescent="0.3">
      <c r="A63" s="6">
        <v>45063</v>
      </c>
      <c r="B63" s="13" t="s">
        <v>9</v>
      </c>
      <c r="C63" s="11"/>
      <c r="D63" s="11"/>
      <c r="E63" s="11"/>
      <c r="F63" s="11">
        <v>10.4</v>
      </c>
      <c r="G63" s="12">
        <f t="shared" si="1"/>
        <v>10.4</v>
      </c>
      <c r="H63" s="13" t="s">
        <v>10</v>
      </c>
    </row>
    <row r="64" spans="1:8" x14ac:dyDescent="0.3">
      <c r="A64" s="6">
        <v>45066</v>
      </c>
      <c r="B64" s="13" t="s">
        <v>9</v>
      </c>
      <c r="C64" s="11"/>
      <c r="D64" s="11"/>
      <c r="E64" s="11"/>
      <c r="F64" s="11">
        <v>10</v>
      </c>
      <c r="G64" s="12">
        <f t="shared" si="1"/>
        <v>10</v>
      </c>
      <c r="H64" s="13" t="s">
        <v>10</v>
      </c>
    </row>
    <row r="65" spans="1:8" x14ac:dyDescent="0.3">
      <c r="A65" s="6">
        <v>45066</v>
      </c>
      <c r="B65" s="13" t="s">
        <v>30</v>
      </c>
      <c r="C65" s="11"/>
      <c r="D65" s="11"/>
      <c r="E65" s="11"/>
      <c r="F65" s="11">
        <v>35</v>
      </c>
      <c r="G65" s="12">
        <f t="shared" si="1"/>
        <v>35</v>
      </c>
      <c r="H65" s="13" t="s">
        <v>10</v>
      </c>
    </row>
    <row r="66" spans="1:8" x14ac:dyDescent="0.3">
      <c r="A66" s="6">
        <v>45068</v>
      </c>
      <c r="B66" s="13" t="s">
        <v>59</v>
      </c>
      <c r="C66" s="11"/>
      <c r="D66" s="11">
        <v>224.18</v>
      </c>
      <c r="E66" s="11"/>
      <c r="F66" s="11"/>
      <c r="G66" s="12">
        <f t="shared" si="1"/>
        <v>224.18</v>
      </c>
      <c r="H66" s="13" t="s">
        <v>10</v>
      </c>
    </row>
    <row r="67" spans="1:8" x14ac:dyDescent="0.3">
      <c r="A67" s="6">
        <v>45068</v>
      </c>
      <c r="B67" s="13" t="s">
        <v>60</v>
      </c>
      <c r="C67" s="11">
        <v>66.36</v>
      </c>
      <c r="D67" s="11"/>
      <c r="E67" s="11"/>
      <c r="F67" s="11"/>
      <c r="G67" s="12">
        <f t="shared" ref="G67:G98" si="2">SUM(C67:F67)</f>
        <v>66.36</v>
      </c>
      <c r="H67" s="13" t="s">
        <v>10</v>
      </c>
    </row>
    <row r="68" spans="1:8" x14ac:dyDescent="0.3">
      <c r="A68" s="6">
        <v>45068</v>
      </c>
      <c r="B68" s="13" t="s">
        <v>87</v>
      </c>
      <c r="C68" s="11">
        <v>356.38</v>
      </c>
      <c r="D68" s="11"/>
      <c r="E68" s="11"/>
      <c r="F68" s="11"/>
      <c r="G68" s="12">
        <f t="shared" si="2"/>
        <v>356.38</v>
      </c>
      <c r="H68" s="13" t="s">
        <v>10</v>
      </c>
    </row>
    <row r="69" spans="1:8" x14ac:dyDescent="0.3">
      <c r="A69" s="6">
        <v>45069</v>
      </c>
      <c r="B69" s="13" t="s">
        <v>9</v>
      </c>
      <c r="C69" s="11"/>
      <c r="D69" s="11"/>
      <c r="E69" s="11"/>
      <c r="F69" s="11">
        <v>8.3000000000000007</v>
      </c>
      <c r="G69" s="12">
        <f t="shared" si="2"/>
        <v>8.3000000000000007</v>
      </c>
      <c r="H69" s="13" t="s">
        <v>10</v>
      </c>
    </row>
    <row r="70" spans="1:8" x14ac:dyDescent="0.3">
      <c r="A70" s="6">
        <v>45069</v>
      </c>
      <c r="B70" s="13" t="s">
        <v>9</v>
      </c>
      <c r="C70" s="11"/>
      <c r="D70" s="11"/>
      <c r="E70" s="11"/>
      <c r="F70" s="11">
        <v>8.9</v>
      </c>
      <c r="G70" s="12">
        <f t="shared" si="2"/>
        <v>8.9</v>
      </c>
      <c r="H70" s="13" t="s">
        <v>10</v>
      </c>
    </row>
    <row r="71" spans="1:8" x14ac:dyDescent="0.3">
      <c r="A71" s="6">
        <v>45069</v>
      </c>
      <c r="B71" s="13" t="s">
        <v>9</v>
      </c>
      <c r="C71" s="11"/>
      <c r="D71" s="11"/>
      <c r="E71" s="11"/>
      <c r="F71" s="11">
        <v>13.6</v>
      </c>
      <c r="G71" s="12">
        <f t="shared" si="2"/>
        <v>13.6</v>
      </c>
      <c r="H71" s="13" t="s">
        <v>10</v>
      </c>
    </row>
    <row r="72" spans="1:8" x14ac:dyDescent="0.3">
      <c r="A72" s="6">
        <v>45069</v>
      </c>
      <c r="B72" s="13" t="s">
        <v>9</v>
      </c>
      <c r="C72" s="11"/>
      <c r="D72" s="11"/>
      <c r="E72" s="11"/>
      <c r="F72" s="11">
        <v>12</v>
      </c>
      <c r="G72" s="12">
        <f t="shared" si="2"/>
        <v>12</v>
      </c>
      <c r="H72" s="13" t="s">
        <v>10</v>
      </c>
    </row>
    <row r="73" spans="1:8" x14ac:dyDescent="0.3">
      <c r="A73" s="6">
        <v>45070</v>
      </c>
      <c r="B73" s="13" t="s">
        <v>31</v>
      </c>
      <c r="C73" s="11"/>
      <c r="D73" s="11"/>
      <c r="E73" s="11">
        <v>71.42</v>
      </c>
      <c r="F73" s="11"/>
      <c r="G73" s="12">
        <f t="shared" si="2"/>
        <v>71.42</v>
      </c>
      <c r="H73" s="13" t="s">
        <v>14</v>
      </c>
    </row>
    <row r="74" spans="1:8" x14ac:dyDescent="0.3">
      <c r="A74" s="6">
        <v>45070</v>
      </c>
      <c r="B74" s="13" t="s">
        <v>32</v>
      </c>
      <c r="C74" s="11"/>
      <c r="D74" s="11"/>
      <c r="E74" s="11">
        <v>349.62</v>
      </c>
      <c r="F74" s="11"/>
      <c r="G74" s="12">
        <f t="shared" si="2"/>
        <v>349.62</v>
      </c>
      <c r="H74" s="13" t="s">
        <v>14</v>
      </c>
    </row>
    <row r="75" spans="1:8" x14ac:dyDescent="0.3">
      <c r="A75" s="6">
        <v>45070</v>
      </c>
      <c r="B75" s="13" t="s">
        <v>9</v>
      </c>
      <c r="C75" s="11"/>
      <c r="D75" s="11"/>
      <c r="E75" s="11"/>
      <c r="F75" s="11">
        <v>11.7</v>
      </c>
      <c r="G75" s="12">
        <f t="shared" si="2"/>
        <v>11.7</v>
      </c>
      <c r="H75" s="13" t="s">
        <v>10</v>
      </c>
    </row>
    <row r="76" spans="1:8" x14ac:dyDescent="0.3">
      <c r="A76" s="6">
        <v>45070</v>
      </c>
      <c r="B76" s="13" t="s">
        <v>9</v>
      </c>
      <c r="C76" s="11"/>
      <c r="D76" s="11"/>
      <c r="E76" s="11"/>
      <c r="F76" s="11">
        <v>12.6</v>
      </c>
      <c r="G76" s="12">
        <f t="shared" si="2"/>
        <v>12.6</v>
      </c>
      <c r="H76" s="13" t="s">
        <v>10</v>
      </c>
    </row>
    <row r="77" spans="1:8" x14ac:dyDescent="0.3">
      <c r="A77" s="6">
        <v>45071</v>
      </c>
      <c r="B77" s="13" t="s">
        <v>9</v>
      </c>
      <c r="C77" s="11"/>
      <c r="D77" s="11"/>
      <c r="E77" s="11"/>
      <c r="F77" s="11">
        <v>13.5</v>
      </c>
      <c r="G77" s="12">
        <f t="shared" si="2"/>
        <v>13.5</v>
      </c>
      <c r="H77" s="13" t="s">
        <v>10</v>
      </c>
    </row>
    <row r="78" spans="1:8" x14ac:dyDescent="0.3">
      <c r="A78" s="6">
        <v>45071</v>
      </c>
      <c r="B78" s="13" t="s">
        <v>9</v>
      </c>
      <c r="C78" s="11"/>
      <c r="D78" s="11"/>
      <c r="E78" s="11"/>
      <c r="F78" s="11">
        <v>13.8</v>
      </c>
      <c r="G78" s="12">
        <f t="shared" si="2"/>
        <v>13.8</v>
      </c>
      <c r="H78" s="13" t="s">
        <v>10</v>
      </c>
    </row>
    <row r="79" spans="1:8" x14ac:dyDescent="0.3">
      <c r="A79" s="6">
        <v>45071</v>
      </c>
      <c r="B79" s="13" t="s">
        <v>9</v>
      </c>
      <c r="C79" s="11"/>
      <c r="D79" s="11"/>
      <c r="E79" s="11"/>
      <c r="F79" s="11">
        <v>7.9</v>
      </c>
      <c r="G79" s="12">
        <f t="shared" si="2"/>
        <v>7.9</v>
      </c>
      <c r="H79" s="13" t="s">
        <v>10</v>
      </c>
    </row>
    <row r="80" spans="1:8" x14ac:dyDescent="0.3">
      <c r="A80" s="6">
        <v>45074</v>
      </c>
      <c r="B80" s="13" t="s">
        <v>75</v>
      </c>
      <c r="C80" s="11">
        <v>3.94</v>
      </c>
      <c r="D80" s="11"/>
      <c r="E80" s="11"/>
      <c r="F80" s="11"/>
      <c r="G80" s="12">
        <f t="shared" si="2"/>
        <v>3.94</v>
      </c>
      <c r="H80" s="13" t="s">
        <v>11</v>
      </c>
    </row>
    <row r="81" spans="1:8" x14ac:dyDescent="0.3">
      <c r="A81" s="6">
        <v>45077</v>
      </c>
      <c r="B81" s="13" t="s">
        <v>33</v>
      </c>
      <c r="C81" s="11"/>
      <c r="D81" s="11"/>
      <c r="E81" s="11">
        <v>65.44</v>
      </c>
      <c r="F81" s="11"/>
      <c r="G81" s="12">
        <f t="shared" si="2"/>
        <v>65.44</v>
      </c>
      <c r="H81" s="13" t="s">
        <v>14</v>
      </c>
    </row>
    <row r="82" spans="1:8" x14ac:dyDescent="0.3">
      <c r="A82" s="6">
        <v>45077</v>
      </c>
      <c r="B82" s="13" t="s">
        <v>61</v>
      </c>
      <c r="C82" s="11"/>
      <c r="D82" s="11">
        <v>583.9</v>
      </c>
      <c r="E82" s="11"/>
      <c r="F82" s="11"/>
      <c r="G82" s="12">
        <f t="shared" si="2"/>
        <v>583.9</v>
      </c>
      <c r="H82" s="13" t="s">
        <v>14</v>
      </c>
    </row>
    <row r="83" spans="1:8" x14ac:dyDescent="0.3">
      <c r="A83" s="6">
        <v>45077</v>
      </c>
      <c r="B83" s="13" t="s">
        <v>86</v>
      </c>
      <c r="C83" s="11">
        <v>1079.46</v>
      </c>
      <c r="D83" s="11"/>
      <c r="E83" s="11"/>
      <c r="F83" s="11"/>
      <c r="G83" s="12">
        <f t="shared" si="2"/>
        <v>1079.46</v>
      </c>
      <c r="H83" s="13" t="s">
        <v>10</v>
      </c>
    </row>
    <row r="84" spans="1:8" x14ac:dyDescent="0.3">
      <c r="A84" s="6">
        <v>45080</v>
      </c>
      <c r="B84" s="13" t="s">
        <v>100</v>
      </c>
      <c r="C84" s="11">
        <f>31.12+6.3+7.52+43.4+54+56.59</f>
        <v>198.93</v>
      </c>
      <c r="D84" s="11"/>
      <c r="E84" s="11">
        <f>2.1+2.1</f>
        <v>4.2</v>
      </c>
      <c r="F84" s="11">
        <f>10.2+102+23+16.8</f>
        <v>152</v>
      </c>
      <c r="G84" s="12">
        <f t="shared" si="2"/>
        <v>355.13</v>
      </c>
      <c r="H84" s="13" t="s">
        <v>14</v>
      </c>
    </row>
    <row r="85" spans="1:8" x14ac:dyDescent="0.3">
      <c r="A85" s="6">
        <v>45083</v>
      </c>
      <c r="B85" s="13" t="s">
        <v>9</v>
      </c>
      <c r="C85" s="11"/>
      <c r="D85" s="11"/>
      <c r="E85" s="11"/>
      <c r="F85" s="11">
        <v>11.7</v>
      </c>
      <c r="G85" s="12">
        <f t="shared" si="2"/>
        <v>11.7</v>
      </c>
      <c r="H85" s="13" t="s">
        <v>10</v>
      </c>
    </row>
    <row r="86" spans="1:8" x14ac:dyDescent="0.3">
      <c r="A86" s="6">
        <v>45083</v>
      </c>
      <c r="B86" s="13" t="s">
        <v>9</v>
      </c>
      <c r="C86" s="11"/>
      <c r="D86" s="11"/>
      <c r="E86" s="11"/>
      <c r="F86" s="11">
        <v>11.9</v>
      </c>
      <c r="G86" s="12">
        <f t="shared" si="2"/>
        <v>11.9</v>
      </c>
      <c r="H86" s="13" t="s">
        <v>10</v>
      </c>
    </row>
    <row r="87" spans="1:8" x14ac:dyDescent="0.3">
      <c r="A87" s="6">
        <v>45092</v>
      </c>
      <c r="B87" s="13" t="s">
        <v>9</v>
      </c>
      <c r="C87" s="11"/>
      <c r="D87" s="11"/>
      <c r="E87" s="11"/>
      <c r="F87" s="11">
        <v>10.7</v>
      </c>
      <c r="G87" s="12">
        <f t="shared" si="2"/>
        <v>10.7</v>
      </c>
      <c r="H87" s="13" t="s">
        <v>10</v>
      </c>
    </row>
    <row r="88" spans="1:8" x14ac:dyDescent="0.3">
      <c r="A88" s="6">
        <v>45093</v>
      </c>
      <c r="B88" s="13" t="s">
        <v>9</v>
      </c>
      <c r="C88" s="11"/>
      <c r="D88" s="11"/>
      <c r="E88" s="11"/>
      <c r="F88" s="11">
        <v>8.3000000000000007</v>
      </c>
      <c r="G88" s="12">
        <f t="shared" si="2"/>
        <v>8.3000000000000007</v>
      </c>
      <c r="H88" s="13" t="s">
        <v>10</v>
      </c>
    </row>
    <row r="89" spans="1:8" x14ac:dyDescent="0.3">
      <c r="A89" s="6">
        <v>45093</v>
      </c>
      <c r="B89" s="13" t="s">
        <v>9</v>
      </c>
      <c r="C89" s="11"/>
      <c r="D89" s="11"/>
      <c r="E89" s="11"/>
      <c r="F89" s="11">
        <v>16.399999999999999</v>
      </c>
      <c r="G89" s="12">
        <f t="shared" si="2"/>
        <v>16.399999999999999</v>
      </c>
      <c r="H89" s="13" t="s">
        <v>10</v>
      </c>
    </row>
    <row r="90" spans="1:8" x14ac:dyDescent="0.3">
      <c r="A90" s="6">
        <v>45093</v>
      </c>
      <c r="B90" s="13" t="s">
        <v>62</v>
      </c>
      <c r="C90" s="11"/>
      <c r="D90" s="11">
        <v>552.02</v>
      </c>
      <c r="E90" s="11"/>
      <c r="F90" s="11"/>
      <c r="G90" s="12">
        <f t="shared" si="2"/>
        <v>552.02</v>
      </c>
      <c r="H90" s="13" t="s">
        <v>14</v>
      </c>
    </row>
    <row r="91" spans="1:8" x14ac:dyDescent="0.3">
      <c r="A91" s="6">
        <v>45096</v>
      </c>
      <c r="B91" s="13" t="s">
        <v>9</v>
      </c>
      <c r="C91" s="11"/>
      <c r="D91" s="11"/>
      <c r="E91" s="11"/>
      <c r="F91" s="11">
        <v>11</v>
      </c>
      <c r="G91" s="12">
        <f t="shared" si="2"/>
        <v>11</v>
      </c>
      <c r="H91" s="13" t="s">
        <v>10</v>
      </c>
    </row>
    <row r="92" spans="1:8" x14ac:dyDescent="0.3">
      <c r="A92" s="6">
        <v>45098</v>
      </c>
      <c r="B92" s="13" t="s">
        <v>9</v>
      </c>
      <c r="C92" s="11"/>
      <c r="D92" s="11"/>
      <c r="E92" s="11"/>
      <c r="F92" s="11">
        <v>11</v>
      </c>
      <c r="G92" s="12">
        <f t="shared" si="2"/>
        <v>11</v>
      </c>
      <c r="H92" s="13" t="s">
        <v>10</v>
      </c>
    </row>
    <row r="93" spans="1:8" x14ac:dyDescent="0.3">
      <c r="A93" s="6">
        <v>45099</v>
      </c>
      <c r="B93" s="13" t="s">
        <v>9</v>
      </c>
      <c r="C93" s="11"/>
      <c r="D93" s="11"/>
      <c r="E93" s="11"/>
      <c r="F93" s="11">
        <v>14.1</v>
      </c>
      <c r="G93" s="12">
        <f t="shared" si="2"/>
        <v>14.1</v>
      </c>
      <c r="H93" s="13" t="s">
        <v>10</v>
      </c>
    </row>
    <row r="94" spans="1:8" x14ac:dyDescent="0.3">
      <c r="A94" s="6">
        <v>45106</v>
      </c>
      <c r="B94" s="13" t="s">
        <v>9</v>
      </c>
      <c r="C94" s="11"/>
      <c r="D94" s="11"/>
      <c r="E94" s="11"/>
      <c r="F94" s="11">
        <v>10.4</v>
      </c>
      <c r="G94" s="12">
        <f t="shared" si="2"/>
        <v>10.4</v>
      </c>
      <c r="H94" s="13" t="s">
        <v>10</v>
      </c>
    </row>
    <row r="95" spans="1:8" x14ac:dyDescent="0.3">
      <c r="A95" s="6">
        <v>45106</v>
      </c>
      <c r="B95" s="13" t="s">
        <v>9</v>
      </c>
      <c r="C95" s="11"/>
      <c r="D95" s="11"/>
      <c r="E95" s="11"/>
      <c r="F95" s="11">
        <v>17.600000000000001</v>
      </c>
      <c r="G95" s="12">
        <f t="shared" si="2"/>
        <v>17.600000000000001</v>
      </c>
      <c r="H95" s="13" t="s">
        <v>10</v>
      </c>
    </row>
    <row r="96" spans="1:8" x14ac:dyDescent="0.3">
      <c r="A96" s="6">
        <v>45106</v>
      </c>
      <c r="B96" s="13" t="s">
        <v>9</v>
      </c>
      <c r="C96" s="11"/>
      <c r="D96" s="11"/>
      <c r="E96" s="11"/>
      <c r="F96" s="11">
        <v>14.5</v>
      </c>
      <c r="G96" s="12">
        <f t="shared" si="2"/>
        <v>14.5</v>
      </c>
      <c r="H96" s="13" t="s">
        <v>10</v>
      </c>
    </row>
    <row r="97" spans="1:8" x14ac:dyDescent="0.3">
      <c r="A97" s="6">
        <v>45107</v>
      </c>
      <c r="B97" s="13" t="s">
        <v>34</v>
      </c>
      <c r="C97" s="11"/>
      <c r="D97" s="11"/>
      <c r="E97" s="11">
        <v>142</v>
      </c>
      <c r="F97" s="11"/>
      <c r="G97" s="12">
        <f t="shared" si="2"/>
        <v>142</v>
      </c>
      <c r="H97" s="13" t="s">
        <v>14</v>
      </c>
    </row>
    <row r="98" spans="1:8" x14ac:dyDescent="0.3">
      <c r="A98" s="6">
        <v>45107</v>
      </c>
      <c r="B98" s="13" t="s">
        <v>9</v>
      </c>
      <c r="C98" s="11"/>
      <c r="D98" s="11"/>
      <c r="E98" s="11"/>
      <c r="F98" s="11">
        <v>15.6</v>
      </c>
      <c r="G98" s="12">
        <f t="shared" si="2"/>
        <v>15.6</v>
      </c>
      <c r="H98" s="13" t="s">
        <v>10</v>
      </c>
    </row>
    <row r="99" spans="1:8" x14ac:dyDescent="0.3">
      <c r="A99" s="6">
        <v>45107</v>
      </c>
      <c r="B99" s="13" t="s">
        <v>85</v>
      </c>
      <c r="C99" s="11">
        <v>223.83</v>
      </c>
      <c r="D99" s="11"/>
      <c r="E99" s="11"/>
      <c r="F99" s="11"/>
      <c r="G99" s="12">
        <f t="shared" ref="G99:G130" si="3">SUM(C99:F99)</f>
        <v>223.83</v>
      </c>
      <c r="H99" s="13" t="s">
        <v>10</v>
      </c>
    </row>
    <row r="100" spans="1:8" x14ac:dyDescent="0.3">
      <c r="A100" s="6">
        <v>45110</v>
      </c>
      <c r="B100" s="13" t="s">
        <v>9</v>
      </c>
      <c r="C100" s="11"/>
      <c r="D100" s="11"/>
      <c r="E100" s="11"/>
      <c r="F100" s="11">
        <v>11</v>
      </c>
      <c r="G100" s="12">
        <f t="shared" si="3"/>
        <v>11</v>
      </c>
      <c r="H100" s="13" t="s">
        <v>10</v>
      </c>
    </row>
    <row r="101" spans="1:8" x14ac:dyDescent="0.3">
      <c r="A101" s="6">
        <v>45110</v>
      </c>
      <c r="B101" s="13" t="s">
        <v>9</v>
      </c>
      <c r="C101" s="11"/>
      <c r="D101" s="11"/>
      <c r="E101" s="11"/>
      <c r="F101" s="11">
        <v>34</v>
      </c>
      <c r="G101" s="12">
        <f t="shared" si="3"/>
        <v>34</v>
      </c>
      <c r="H101" s="13" t="s">
        <v>10</v>
      </c>
    </row>
    <row r="102" spans="1:8" x14ac:dyDescent="0.3">
      <c r="A102" s="6">
        <v>45110</v>
      </c>
      <c r="B102" s="13" t="s">
        <v>101</v>
      </c>
      <c r="C102" s="11">
        <f>35.25+22.6+119.25+119.26</f>
        <v>296.36</v>
      </c>
      <c r="D102" s="11"/>
      <c r="E102" s="11"/>
      <c r="F102" s="11">
        <f>15.5+22.6+17+12.9+20+9+119.25</f>
        <v>216.25</v>
      </c>
      <c r="G102" s="12">
        <f t="shared" si="3"/>
        <v>512.61</v>
      </c>
      <c r="H102" s="13" t="s">
        <v>14</v>
      </c>
    </row>
    <row r="103" spans="1:8" x14ac:dyDescent="0.3">
      <c r="A103" s="6">
        <v>45111</v>
      </c>
      <c r="B103" s="13" t="s">
        <v>9</v>
      </c>
      <c r="C103" s="11"/>
      <c r="D103" s="11"/>
      <c r="E103" s="11"/>
      <c r="F103" s="11">
        <v>30.4</v>
      </c>
      <c r="G103" s="12">
        <f t="shared" si="3"/>
        <v>30.4</v>
      </c>
      <c r="H103" s="13" t="s">
        <v>10</v>
      </c>
    </row>
    <row r="104" spans="1:8" x14ac:dyDescent="0.3">
      <c r="A104" s="6">
        <v>45111</v>
      </c>
      <c r="B104" s="13" t="s">
        <v>9</v>
      </c>
      <c r="C104" s="11"/>
      <c r="D104" s="11"/>
      <c r="E104" s="11"/>
      <c r="F104" s="11">
        <v>12.2</v>
      </c>
      <c r="G104" s="12">
        <f t="shared" si="3"/>
        <v>12.2</v>
      </c>
      <c r="H104" s="13" t="s">
        <v>10</v>
      </c>
    </row>
    <row r="105" spans="1:8" x14ac:dyDescent="0.3">
      <c r="A105" s="6">
        <v>45111</v>
      </c>
      <c r="B105" s="13" t="s">
        <v>9</v>
      </c>
      <c r="C105" s="11"/>
      <c r="D105" s="11"/>
      <c r="E105" s="11"/>
      <c r="F105" s="11">
        <v>10</v>
      </c>
      <c r="G105" s="12">
        <f t="shared" si="3"/>
        <v>10</v>
      </c>
      <c r="H105" s="13" t="s">
        <v>10</v>
      </c>
    </row>
    <row r="106" spans="1:8" x14ac:dyDescent="0.3">
      <c r="A106" s="6">
        <v>45111</v>
      </c>
      <c r="B106" s="13" t="s">
        <v>9</v>
      </c>
      <c r="C106" s="11"/>
      <c r="D106" s="11"/>
      <c r="E106" s="11"/>
      <c r="F106" s="11">
        <v>8.8000000000000007</v>
      </c>
      <c r="G106" s="12">
        <f t="shared" si="3"/>
        <v>8.8000000000000007</v>
      </c>
      <c r="H106" s="13" t="s">
        <v>10</v>
      </c>
    </row>
    <row r="107" spans="1:8" x14ac:dyDescent="0.3">
      <c r="A107" s="6">
        <v>45116</v>
      </c>
      <c r="B107" s="13" t="s">
        <v>65</v>
      </c>
      <c r="C107" s="11"/>
      <c r="D107" s="11">
        <v>424.22</v>
      </c>
      <c r="E107" s="11"/>
      <c r="F107" s="11"/>
      <c r="G107" s="12">
        <f t="shared" si="3"/>
        <v>424.22</v>
      </c>
      <c r="H107" s="13" t="s">
        <v>28</v>
      </c>
    </row>
    <row r="108" spans="1:8" x14ac:dyDescent="0.3">
      <c r="A108" s="6">
        <v>45118</v>
      </c>
      <c r="B108" s="13" t="s">
        <v>9</v>
      </c>
      <c r="C108" s="11"/>
      <c r="D108" s="11"/>
      <c r="E108" s="11"/>
      <c r="F108" s="11">
        <v>8.1999999999999993</v>
      </c>
      <c r="G108" s="12">
        <f t="shared" si="3"/>
        <v>8.1999999999999993</v>
      </c>
      <c r="H108" s="13" t="s">
        <v>10</v>
      </c>
    </row>
    <row r="109" spans="1:8" x14ac:dyDescent="0.3">
      <c r="A109" s="6">
        <v>45120</v>
      </c>
      <c r="B109" s="13" t="s">
        <v>9</v>
      </c>
      <c r="C109" s="11"/>
      <c r="D109" s="11"/>
      <c r="E109" s="11"/>
      <c r="F109" s="11">
        <v>53.8</v>
      </c>
      <c r="G109" s="12">
        <f t="shared" si="3"/>
        <v>53.8</v>
      </c>
      <c r="H109" s="13" t="s">
        <v>10</v>
      </c>
    </row>
    <row r="110" spans="1:8" x14ac:dyDescent="0.3">
      <c r="A110" s="6">
        <v>45127</v>
      </c>
      <c r="B110" s="13" t="s">
        <v>9</v>
      </c>
      <c r="C110" s="11"/>
      <c r="D110" s="11"/>
      <c r="E110" s="11"/>
      <c r="F110" s="11">
        <v>15.1</v>
      </c>
      <c r="G110" s="12">
        <f t="shared" si="3"/>
        <v>15.1</v>
      </c>
      <c r="H110" s="13" t="s">
        <v>10</v>
      </c>
    </row>
    <row r="111" spans="1:8" x14ac:dyDescent="0.3">
      <c r="A111" s="6">
        <v>45128</v>
      </c>
      <c r="B111" s="13" t="s">
        <v>9</v>
      </c>
      <c r="C111" s="11"/>
      <c r="D111" s="11"/>
      <c r="E111" s="11"/>
      <c r="F111" s="11">
        <v>14.9</v>
      </c>
      <c r="G111" s="12">
        <f t="shared" si="3"/>
        <v>14.9</v>
      </c>
      <c r="H111" s="13" t="s">
        <v>10</v>
      </c>
    </row>
    <row r="112" spans="1:8" x14ac:dyDescent="0.3">
      <c r="A112" s="6">
        <v>45135</v>
      </c>
      <c r="B112" s="13" t="s">
        <v>102</v>
      </c>
      <c r="C112" s="11">
        <f>34+2.16+8.96</f>
        <v>45.12</v>
      </c>
      <c r="D112" s="11"/>
      <c r="E112" s="11"/>
      <c r="F112" s="11">
        <f>14.7+20</f>
        <v>34.700000000000003</v>
      </c>
      <c r="G112" s="12">
        <f t="shared" si="3"/>
        <v>79.819999999999993</v>
      </c>
      <c r="H112" s="13" t="s">
        <v>14</v>
      </c>
    </row>
    <row r="113" spans="1:8" x14ac:dyDescent="0.3">
      <c r="A113" s="6">
        <v>45138</v>
      </c>
      <c r="B113" s="13" t="s">
        <v>35</v>
      </c>
      <c r="C113" s="11"/>
      <c r="D113" s="11"/>
      <c r="E113" s="11">
        <v>216.18</v>
      </c>
      <c r="F113" s="14"/>
      <c r="G113" s="12">
        <f t="shared" si="3"/>
        <v>216.18</v>
      </c>
      <c r="H113" s="13" t="s">
        <v>10</v>
      </c>
    </row>
    <row r="114" spans="1:8" x14ac:dyDescent="0.3">
      <c r="A114" s="6">
        <v>45138</v>
      </c>
      <c r="B114" s="13" t="s">
        <v>36</v>
      </c>
      <c r="C114" s="11"/>
      <c r="D114" s="11"/>
      <c r="E114" s="11">
        <v>400</v>
      </c>
      <c r="F114" s="14"/>
      <c r="G114" s="12">
        <f t="shared" si="3"/>
        <v>400</v>
      </c>
      <c r="H114" s="13" t="s">
        <v>10</v>
      </c>
    </row>
    <row r="115" spans="1:8" x14ac:dyDescent="0.3">
      <c r="A115" s="6">
        <v>45138</v>
      </c>
      <c r="B115" s="13" t="s">
        <v>96</v>
      </c>
      <c r="C115" s="11">
        <v>391.02</v>
      </c>
      <c r="D115" s="11"/>
      <c r="E115" s="11"/>
      <c r="F115" s="11"/>
      <c r="G115" s="12">
        <f t="shared" si="3"/>
        <v>391.02</v>
      </c>
      <c r="H115" s="13" t="s">
        <v>10</v>
      </c>
    </row>
    <row r="116" spans="1:8" x14ac:dyDescent="0.3">
      <c r="A116" s="6">
        <v>45141</v>
      </c>
      <c r="B116" s="13" t="s">
        <v>37</v>
      </c>
      <c r="C116" s="11"/>
      <c r="D116" s="11"/>
      <c r="E116" s="11">
        <v>168.92</v>
      </c>
      <c r="F116" s="11"/>
      <c r="G116" s="12">
        <f t="shared" si="3"/>
        <v>168.92</v>
      </c>
      <c r="H116" s="13" t="s">
        <v>28</v>
      </c>
    </row>
    <row r="117" spans="1:8" x14ac:dyDescent="0.3">
      <c r="A117" s="6">
        <v>45168</v>
      </c>
      <c r="B117" s="13" t="s">
        <v>84</v>
      </c>
      <c r="C117" s="11">
        <v>67.349999999999994</v>
      </c>
      <c r="D117" s="11"/>
      <c r="E117" s="11"/>
      <c r="F117" s="11"/>
      <c r="G117" s="12">
        <f t="shared" si="3"/>
        <v>67.349999999999994</v>
      </c>
      <c r="H117" s="13" t="s">
        <v>10</v>
      </c>
    </row>
    <row r="118" spans="1:8" x14ac:dyDescent="0.3">
      <c r="A118" s="6">
        <v>45169</v>
      </c>
      <c r="B118" s="13" t="s">
        <v>38</v>
      </c>
      <c r="C118" s="11"/>
      <c r="D118" s="11"/>
      <c r="E118" s="11">
        <v>175.37</v>
      </c>
      <c r="F118" s="11"/>
      <c r="G118" s="12">
        <f t="shared" si="3"/>
        <v>175.37</v>
      </c>
      <c r="H118" s="13" t="s">
        <v>11</v>
      </c>
    </row>
    <row r="119" spans="1:8" x14ac:dyDescent="0.3">
      <c r="A119" s="6">
        <v>45169</v>
      </c>
      <c r="B119" s="13" t="s">
        <v>39</v>
      </c>
      <c r="C119" s="11"/>
      <c r="D119" s="11"/>
      <c r="E119" s="11">
        <v>220</v>
      </c>
      <c r="F119" s="11"/>
      <c r="G119" s="12">
        <f t="shared" si="3"/>
        <v>220</v>
      </c>
      <c r="H119" s="13" t="s">
        <v>10</v>
      </c>
    </row>
    <row r="120" spans="1:8" x14ac:dyDescent="0.3">
      <c r="A120" s="6">
        <v>45169</v>
      </c>
      <c r="B120" s="13" t="s">
        <v>40</v>
      </c>
      <c r="C120" s="11"/>
      <c r="D120" s="11"/>
      <c r="E120" s="11">
        <v>1140</v>
      </c>
      <c r="F120" s="11"/>
      <c r="G120" s="12">
        <f t="shared" si="3"/>
        <v>1140</v>
      </c>
      <c r="H120" s="13" t="s">
        <v>28</v>
      </c>
    </row>
    <row r="121" spans="1:8" x14ac:dyDescent="0.3">
      <c r="A121" s="6">
        <v>45173</v>
      </c>
      <c r="B121" s="13" t="s">
        <v>41</v>
      </c>
      <c r="C121" s="11"/>
      <c r="D121" s="11"/>
      <c r="E121" s="11"/>
      <c r="F121" s="11">
        <v>21</v>
      </c>
      <c r="G121" s="12">
        <f t="shared" si="3"/>
        <v>21</v>
      </c>
      <c r="H121" s="13" t="s">
        <v>10</v>
      </c>
    </row>
    <row r="122" spans="1:8" x14ac:dyDescent="0.3">
      <c r="A122" s="6">
        <v>45173</v>
      </c>
      <c r="B122" s="13" t="s">
        <v>63</v>
      </c>
      <c r="C122" s="11">
        <f>18+28.9</f>
        <v>46.9</v>
      </c>
      <c r="D122" s="11"/>
      <c r="E122" s="11"/>
      <c r="F122" s="11"/>
      <c r="G122" s="12">
        <f t="shared" si="3"/>
        <v>46.9</v>
      </c>
      <c r="H122" s="13" t="s">
        <v>10</v>
      </c>
    </row>
    <row r="123" spans="1:8" x14ac:dyDescent="0.3">
      <c r="A123" s="6">
        <v>45174</v>
      </c>
      <c r="B123" s="13" t="s">
        <v>41</v>
      </c>
      <c r="C123" s="11"/>
      <c r="D123" s="11"/>
      <c r="E123" s="11"/>
      <c r="F123" s="11">
        <v>15.2</v>
      </c>
      <c r="G123" s="12">
        <f t="shared" si="3"/>
        <v>15.2</v>
      </c>
      <c r="H123" s="13" t="s">
        <v>10</v>
      </c>
    </row>
    <row r="124" spans="1:8" x14ac:dyDescent="0.3">
      <c r="A124" s="6">
        <v>45174</v>
      </c>
      <c r="B124" s="13" t="s">
        <v>64</v>
      </c>
      <c r="C124" s="11"/>
      <c r="D124" s="11">
        <v>126.36</v>
      </c>
      <c r="E124" s="11"/>
      <c r="F124" s="11"/>
      <c r="G124" s="12">
        <f t="shared" si="3"/>
        <v>126.36</v>
      </c>
      <c r="H124" s="13" t="s">
        <v>11</v>
      </c>
    </row>
    <row r="125" spans="1:8" x14ac:dyDescent="0.3">
      <c r="A125" s="6">
        <v>45182</v>
      </c>
      <c r="B125" s="13" t="s">
        <v>9</v>
      </c>
      <c r="C125" s="11"/>
      <c r="D125" s="11"/>
      <c r="E125" s="11"/>
      <c r="F125" s="11">
        <v>24.3</v>
      </c>
      <c r="G125" s="12">
        <f t="shared" si="3"/>
        <v>24.3</v>
      </c>
      <c r="H125" s="13" t="s">
        <v>10</v>
      </c>
    </row>
    <row r="126" spans="1:8" x14ac:dyDescent="0.3">
      <c r="A126" s="6">
        <v>45182</v>
      </c>
      <c r="B126" s="13" t="s">
        <v>76</v>
      </c>
      <c r="C126" s="11">
        <v>115</v>
      </c>
      <c r="D126" s="11"/>
      <c r="E126" s="11"/>
      <c r="F126" s="11"/>
      <c r="G126" s="12">
        <f t="shared" si="3"/>
        <v>115</v>
      </c>
      <c r="H126" s="13" t="s">
        <v>10</v>
      </c>
    </row>
    <row r="127" spans="1:8" x14ac:dyDescent="0.3">
      <c r="A127" s="6">
        <v>45184</v>
      </c>
      <c r="B127" s="13" t="s">
        <v>42</v>
      </c>
      <c r="C127" s="11"/>
      <c r="D127" s="11"/>
      <c r="E127" s="11">
        <v>2401.6799999999998</v>
      </c>
      <c r="F127" s="11"/>
      <c r="G127" s="12">
        <f t="shared" si="3"/>
        <v>2401.6799999999998</v>
      </c>
      <c r="H127" s="13" t="s">
        <v>14</v>
      </c>
    </row>
    <row r="128" spans="1:8" x14ac:dyDescent="0.3">
      <c r="A128" s="6">
        <v>45184</v>
      </c>
      <c r="B128" s="13" t="s">
        <v>69</v>
      </c>
      <c r="C128" s="11">
        <v>71.900000000000006</v>
      </c>
      <c r="D128" s="11"/>
      <c r="E128" s="11"/>
      <c r="F128" s="11"/>
      <c r="G128" s="12">
        <f t="shared" si="3"/>
        <v>71.900000000000006</v>
      </c>
      <c r="H128" s="13" t="s">
        <v>10</v>
      </c>
    </row>
    <row r="129" spans="1:8" x14ac:dyDescent="0.3">
      <c r="A129" s="6">
        <v>45187</v>
      </c>
      <c r="B129" s="13" t="s">
        <v>43</v>
      </c>
      <c r="C129" s="11"/>
      <c r="D129" s="11"/>
      <c r="E129" s="11"/>
      <c r="F129" s="11">
        <v>18</v>
      </c>
      <c r="G129" s="12">
        <f t="shared" si="3"/>
        <v>18</v>
      </c>
      <c r="H129" s="13" t="s">
        <v>10</v>
      </c>
    </row>
    <row r="130" spans="1:8" x14ac:dyDescent="0.3">
      <c r="A130" s="6">
        <v>45188</v>
      </c>
      <c r="B130" s="13" t="s">
        <v>70</v>
      </c>
      <c r="C130" s="11">
        <v>30</v>
      </c>
      <c r="D130" s="11"/>
      <c r="E130" s="11"/>
      <c r="F130" s="11"/>
      <c r="G130" s="12">
        <f t="shared" si="3"/>
        <v>30</v>
      </c>
      <c r="H130" s="13" t="s">
        <v>10</v>
      </c>
    </row>
    <row r="131" spans="1:8" x14ac:dyDescent="0.3">
      <c r="A131" s="6">
        <v>45188</v>
      </c>
      <c r="B131" s="13" t="s">
        <v>71</v>
      </c>
      <c r="C131" s="11"/>
      <c r="D131" s="11">
        <v>56.05</v>
      </c>
      <c r="E131" s="11"/>
      <c r="F131" s="11"/>
      <c r="G131" s="12">
        <f t="shared" ref="G131:G162" si="4">SUM(C131:F131)</f>
        <v>56.05</v>
      </c>
      <c r="H131" s="13" t="s">
        <v>10</v>
      </c>
    </row>
    <row r="132" spans="1:8" x14ac:dyDescent="0.3">
      <c r="A132" s="6">
        <v>45192</v>
      </c>
      <c r="B132" s="13" t="s">
        <v>44</v>
      </c>
      <c r="C132" s="11"/>
      <c r="D132" s="11"/>
      <c r="E132" s="11"/>
      <c r="F132" s="11">
        <v>29.5</v>
      </c>
      <c r="G132" s="12">
        <f t="shared" si="4"/>
        <v>29.5</v>
      </c>
      <c r="H132" s="13" t="s">
        <v>10</v>
      </c>
    </row>
    <row r="133" spans="1:8" x14ac:dyDescent="0.3">
      <c r="A133" s="6">
        <v>45194</v>
      </c>
      <c r="B133" s="13" t="s">
        <v>81</v>
      </c>
      <c r="C133" s="11">
        <v>50.89</v>
      </c>
      <c r="D133" s="11"/>
      <c r="E133" s="11"/>
      <c r="F133" s="11"/>
      <c r="G133" s="12">
        <f t="shared" si="4"/>
        <v>50.89</v>
      </c>
      <c r="H133" s="13" t="s">
        <v>11</v>
      </c>
    </row>
    <row r="134" spans="1:8" x14ac:dyDescent="0.3">
      <c r="A134" s="6">
        <v>45195</v>
      </c>
      <c r="B134" s="13" t="s">
        <v>45</v>
      </c>
      <c r="C134" s="11"/>
      <c r="D134" s="11"/>
      <c r="E134" s="11">
        <v>140</v>
      </c>
      <c r="F134" s="11"/>
      <c r="G134" s="12">
        <f t="shared" si="4"/>
        <v>140</v>
      </c>
      <c r="H134" s="13" t="s">
        <v>10</v>
      </c>
    </row>
    <row r="135" spans="1:8" x14ac:dyDescent="0.3">
      <c r="A135" s="6">
        <v>45195</v>
      </c>
      <c r="B135" s="13" t="s">
        <v>46</v>
      </c>
      <c r="C135" s="11"/>
      <c r="D135" s="11"/>
      <c r="E135" s="11">
        <v>140</v>
      </c>
      <c r="F135" s="11"/>
      <c r="G135" s="12">
        <f t="shared" si="4"/>
        <v>140</v>
      </c>
      <c r="H135" s="13" t="s">
        <v>11</v>
      </c>
    </row>
    <row r="136" spans="1:8" x14ac:dyDescent="0.3">
      <c r="A136" s="6">
        <v>45199</v>
      </c>
      <c r="B136" s="13" t="s">
        <v>82</v>
      </c>
      <c r="C136" s="11">
        <v>81.599999999999994</v>
      </c>
      <c r="D136" s="11"/>
      <c r="E136" s="11"/>
      <c r="F136" s="11"/>
      <c r="G136" s="12">
        <f t="shared" si="4"/>
        <v>81.599999999999994</v>
      </c>
      <c r="H136" s="13" t="s">
        <v>10</v>
      </c>
    </row>
    <row r="137" spans="1:8" x14ac:dyDescent="0.3">
      <c r="A137" s="6">
        <v>45199</v>
      </c>
      <c r="B137" s="13" t="s">
        <v>83</v>
      </c>
      <c r="C137" s="11">
        <v>187.53</v>
      </c>
      <c r="D137" s="11"/>
      <c r="E137" s="11"/>
      <c r="F137" s="11"/>
      <c r="G137" s="12">
        <f t="shared" si="4"/>
        <v>187.53</v>
      </c>
      <c r="H137" s="13" t="s">
        <v>11</v>
      </c>
    </row>
    <row r="138" spans="1:8" x14ac:dyDescent="0.3">
      <c r="A138" s="6">
        <v>45200</v>
      </c>
      <c r="B138" s="13" t="s">
        <v>103</v>
      </c>
      <c r="C138" s="11">
        <f>11.2+16.8+8+8.5+11.52+25.72+129.38+85.09+14.68</f>
        <v>310.89000000000004</v>
      </c>
      <c r="D138" s="11"/>
      <c r="E138" s="11">
        <f>13+13</f>
        <v>26</v>
      </c>
      <c r="F138" s="11">
        <f>19.8+21.3+11.6+12</f>
        <v>64.7</v>
      </c>
      <c r="G138" s="12">
        <f t="shared" si="4"/>
        <v>401.59000000000003</v>
      </c>
      <c r="H138" s="13" t="s">
        <v>14</v>
      </c>
    </row>
    <row r="139" spans="1:8" x14ac:dyDescent="0.3">
      <c r="A139" s="6">
        <v>45203</v>
      </c>
      <c r="B139" s="13" t="s">
        <v>9</v>
      </c>
      <c r="C139" s="11"/>
      <c r="D139" s="11"/>
      <c r="E139" s="11"/>
      <c r="F139" s="11">
        <v>16.5</v>
      </c>
      <c r="G139" s="12">
        <f t="shared" si="4"/>
        <v>16.5</v>
      </c>
      <c r="H139" s="13" t="s">
        <v>10</v>
      </c>
    </row>
    <row r="140" spans="1:8" x14ac:dyDescent="0.3">
      <c r="A140" s="6">
        <v>45203</v>
      </c>
      <c r="B140" s="13" t="s">
        <v>9</v>
      </c>
      <c r="C140" s="11"/>
      <c r="D140" s="11"/>
      <c r="E140" s="11"/>
      <c r="F140" s="11">
        <v>26.3</v>
      </c>
      <c r="G140" s="12">
        <f t="shared" si="4"/>
        <v>26.3</v>
      </c>
      <c r="H140" s="13" t="s">
        <v>10</v>
      </c>
    </row>
    <row r="141" spans="1:8" x14ac:dyDescent="0.3">
      <c r="A141" s="6">
        <v>45208</v>
      </c>
      <c r="B141" s="13" t="s">
        <v>47</v>
      </c>
      <c r="C141" s="11"/>
      <c r="D141" s="11"/>
      <c r="E141" s="11">
        <v>225.34</v>
      </c>
      <c r="F141" s="11"/>
      <c r="G141" s="12">
        <f t="shared" si="4"/>
        <v>225.34</v>
      </c>
      <c r="H141" s="13" t="s">
        <v>10</v>
      </c>
    </row>
    <row r="142" spans="1:8" x14ac:dyDescent="0.3">
      <c r="A142" s="6">
        <v>45209</v>
      </c>
      <c r="B142" s="13" t="s">
        <v>48</v>
      </c>
      <c r="C142" s="11"/>
      <c r="D142" s="11"/>
      <c r="E142" s="11"/>
      <c r="F142" s="11">
        <v>29.7</v>
      </c>
      <c r="G142" s="12">
        <f t="shared" si="4"/>
        <v>29.7</v>
      </c>
      <c r="H142" s="13" t="s">
        <v>10</v>
      </c>
    </row>
    <row r="143" spans="1:8" x14ac:dyDescent="0.3">
      <c r="A143" s="6">
        <v>45210</v>
      </c>
      <c r="B143" s="13" t="s">
        <v>49</v>
      </c>
      <c r="C143" s="11"/>
      <c r="D143" s="11"/>
      <c r="E143" s="11"/>
      <c r="F143" s="11">
        <v>10.5</v>
      </c>
      <c r="G143" s="12">
        <f t="shared" si="4"/>
        <v>10.5</v>
      </c>
      <c r="H143" s="13" t="s">
        <v>10</v>
      </c>
    </row>
    <row r="144" spans="1:8" x14ac:dyDescent="0.3">
      <c r="A144" s="6">
        <v>45211</v>
      </c>
      <c r="B144" s="13" t="s">
        <v>50</v>
      </c>
      <c r="C144" s="11"/>
      <c r="D144" s="11"/>
      <c r="E144" s="11"/>
      <c r="F144" s="11">
        <v>16</v>
      </c>
      <c r="G144" s="12">
        <f t="shared" si="4"/>
        <v>16</v>
      </c>
      <c r="H144" s="13" t="s">
        <v>10</v>
      </c>
    </row>
    <row r="145" spans="1:8" x14ac:dyDescent="0.3">
      <c r="A145" s="6">
        <v>45211</v>
      </c>
      <c r="B145" s="13" t="s">
        <v>50</v>
      </c>
      <c r="C145" s="11"/>
      <c r="D145" s="11"/>
      <c r="E145" s="11"/>
      <c r="F145" s="11">
        <v>16</v>
      </c>
      <c r="G145" s="12">
        <f t="shared" si="4"/>
        <v>16</v>
      </c>
      <c r="H145" s="13" t="s">
        <v>10</v>
      </c>
    </row>
    <row r="146" spans="1:8" x14ac:dyDescent="0.3">
      <c r="A146" s="6">
        <v>45211</v>
      </c>
      <c r="B146" s="13" t="s">
        <v>9</v>
      </c>
      <c r="C146" s="11"/>
      <c r="D146" s="11"/>
      <c r="E146" s="11"/>
      <c r="F146" s="11">
        <v>20.5</v>
      </c>
      <c r="G146" s="12">
        <f t="shared" si="4"/>
        <v>20.5</v>
      </c>
      <c r="H146" s="13" t="s">
        <v>10</v>
      </c>
    </row>
    <row r="147" spans="1:8" x14ac:dyDescent="0.3">
      <c r="A147" s="6">
        <v>45211</v>
      </c>
      <c r="B147" s="13" t="s">
        <v>9</v>
      </c>
      <c r="C147" s="11"/>
      <c r="D147" s="11"/>
      <c r="E147" s="11"/>
      <c r="F147" s="11">
        <v>9.6999999999999993</v>
      </c>
      <c r="G147" s="12">
        <f t="shared" si="4"/>
        <v>9.6999999999999993</v>
      </c>
      <c r="H147" s="13" t="s">
        <v>10</v>
      </c>
    </row>
    <row r="148" spans="1:8" x14ac:dyDescent="0.3">
      <c r="A148" s="6">
        <v>45211</v>
      </c>
      <c r="B148" s="13" t="s">
        <v>77</v>
      </c>
      <c r="C148" s="11"/>
      <c r="D148" s="11">
        <v>121.27</v>
      </c>
      <c r="E148" s="11"/>
      <c r="F148" s="11"/>
      <c r="G148" s="12">
        <f t="shared" si="4"/>
        <v>121.27</v>
      </c>
      <c r="H148" s="13" t="s">
        <v>28</v>
      </c>
    </row>
    <row r="149" spans="1:8" x14ac:dyDescent="0.3">
      <c r="A149" s="6">
        <v>45215</v>
      </c>
      <c r="B149" s="13" t="s">
        <v>51</v>
      </c>
      <c r="C149" s="11"/>
      <c r="D149" s="11"/>
      <c r="E149" s="11"/>
      <c r="F149" s="11">
        <v>12.9</v>
      </c>
      <c r="G149" s="12">
        <f t="shared" si="4"/>
        <v>12.9</v>
      </c>
      <c r="H149" s="13" t="s">
        <v>10</v>
      </c>
    </row>
    <row r="150" spans="1:8" x14ac:dyDescent="0.3">
      <c r="A150" s="6">
        <v>45216</v>
      </c>
      <c r="B150" s="13" t="s">
        <v>52</v>
      </c>
      <c r="C150" s="11"/>
      <c r="D150" s="11"/>
      <c r="E150" s="11"/>
      <c r="F150" s="11">
        <v>18.5</v>
      </c>
      <c r="G150" s="12">
        <f t="shared" si="4"/>
        <v>18.5</v>
      </c>
      <c r="H150" s="13" t="s">
        <v>10</v>
      </c>
    </row>
    <row r="151" spans="1:8" x14ac:dyDescent="0.3">
      <c r="A151" s="6">
        <v>45216</v>
      </c>
      <c r="B151" s="13" t="s">
        <v>53</v>
      </c>
      <c r="C151" s="11"/>
      <c r="D151" s="11"/>
      <c r="E151" s="11"/>
      <c r="F151" s="11">
        <v>33.6</v>
      </c>
      <c r="G151" s="12">
        <f t="shared" si="4"/>
        <v>33.6</v>
      </c>
      <c r="H151" s="13" t="s">
        <v>10</v>
      </c>
    </row>
    <row r="152" spans="1:8" x14ac:dyDescent="0.3">
      <c r="A152" s="6">
        <v>45217</v>
      </c>
      <c r="B152" s="13" t="s">
        <v>9</v>
      </c>
      <c r="C152" s="11"/>
      <c r="D152" s="11"/>
      <c r="E152" s="11"/>
      <c r="F152" s="11">
        <v>13.5</v>
      </c>
      <c r="G152" s="12">
        <f t="shared" si="4"/>
        <v>13.5</v>
      </c>
      <c r="H152" s="13" t="s">
        <v>10</v>
      </c>
    </row>
    <row r="153" spans="1:8" x14ac:dyDescent="0.3">
      <c r="A153" s="6">
        <v>45222</v>
      </c>
      <c r="B153" s="13" t="s">
        <v>54</v>
      </c>
      <c r="C153" s="11"/>
      <c r="D153" s="11"/>
      <c r="E153" s="11">
        <v>78.209999999999994</v>
      </c>
      <c r="F153" s="11"/>
      <c r="G153" s="12">
        <f t="shared" si="4"/>
        <v>78.209999999999994</v>
      </c>
      <c r="H153" s="13" t="s">
        <v>14</v>
      </c>
    </row>
    <row r="154" spans="1:8" x14ac:dyDescent="0.3">
      <c r="A154" s="6">
        <v>45226</v>
      </c>
      <c r="B154" s="13" t="s">
        <v>55</v>
      </c>
      <c r="C154" s="11"/>
      <c r="D154" s="11"/>
      <c r="E154" s="11">
        <v>179.09</v>
      </c>
      <c r="F154" s="11"/>
      <c r="G154" s="12">
        <f t="shared" si="4"/>
        <v>179.09</v>
      </c>
      <c r="H154" s="13" t="s">
        <v>20</v>
      </c>
    </row>
    <row r="155" spans="1:8" x14ac:dyDescent="0.3">
      <c r="A155" s="6">
        <v>45229</v>
      </c>
      <c r="B155" s="13" t="s">
        <v>104</v>
      </c>
      <c r="C155" s="11">
        <f>3+4+8.4+2.8</f>
        <v>18.2</v>
      </c>
      <c r="D155" s="11"/>
      <c r="E155" s="11">
        <v>18</v>
      </c>
      <c r="F155" s="11">
        <f>24.5+24.8+16.1</f>
        <v>65.400000000000006</v>
      </c>
      <c r="G155" s="12">
        <f t="shared" si="4"/>
        <v>101.60000000000001</v>
      </c>
      <c r="H155" s="13" t="s">
        <v>14</v>
      </c>
    </row>
    <row r="156" spans="1:8" x14ac:dyDescent="0.3">
      <c r="A156" s="6">
        <v>45230</v>
      </c>
      <c r="B156" s="13" t="s">
        <v>90</v>
      </c>
      <c r="C156" s="11">
        <v>56.15</v>
      </c>
      <c r="D156" s="11"/>
      <c r="E156" s="11"/>
      <c r="F156" s="11"/>
      <c r="G156" s="12">
        <f t="shared" si="4"/>
        <v>56.15</v>
      </c>
      <c r="H156" s="13" t="s">
        <v>11</v>
      </c>
    </row>
    <row r="157" spans="1:8" x14ac:dyDescent="0.3">
      <c r="A157" s="6">
        <v>45230</v>
      </c>
      <c r="B157" s="13" t="s">
        <v>91</v>
      </c>
      <c r="C157" s="11">
        <v>64</v>
      </c>
      <c r="D157" s="11"/>
      <c r="E157" s="11"/>
      <c r="F157" s="11"/>
      <c r="G157" s="12">
        <f t="shared" si="4"/>
        <v>64</v>
      </c>
      <c r="H157" s="13" t="s">
        <v>10</v>
      </c>
    </row>
    <row r="158" spans="1:8" x14ac:dyDescent="0.3">
      <c r="A158" s="6">
        <v>45230</v>
      </c>
      <c r="B158" s="13" t="s">
        <v>92</v>
      </c>
      <c r="C158" s="11">
        <v>417.27</v>
      </c>
      <c r="D158" s="11"/>
      <c r="E158" s="11"/>
      <c r="F158" s="11"/>
      <c r="G158" s="12">
        <f t="shared" si="4"/>
        <v>417.27</v>
      </c>
      <c r="H158" s="13" t="s">
        <v>14</v>
      </c>
    </row>
    <row r="159" spans="1:8" x14ac:dyDescent="0.3">
      <c r="A159" s="6">
        <v>45240</v>
      </c>
      <c r="B159" s="13" t="s">
        <v>9</v>
      </c>
      <c r="C159" s="11"/>
      <c r="D159" s="11"/>
      <c r="E159" s="11"/>
      <c r="F159" s="11">
        <v>14.2</v>
      </c>
      <c r="G159" s="12">
        <f t="shared" si="4"/>
        <v>14.2</v>
      </c>
      <c r="H159" s="13" t="s">
        <v>10</v>
      </c>
    </row>
    <row r="160" spans="1:8" x14ac:dyDescent="0.3">
      <c r="A160" s="6">
        <v>45245</v>
      </c>
      <c r="B160" s="13" t="s">
        <v>67</v>
      </c>
      <c r="C160" s="11"/>
      <c r="D160" s="11">
        <v>272.82</v>
      </c>
      <c r="E160" s="11"/>
      <c r="F160" s="11"/>
      <c r="G160" s="12">
        <f t="shared" si="4"/>
        <v>272.82</v>
      </c>
      <c r="H160" s="13" t="s">
        <v>14</v>
      </c>
    </row>
    <row r="161" spans="1:10" x14ac:dyDescent="0.3">
      <c r="A161" s="6">
        <v>45245</v>
      </c>
      <c r="B161" s="13" t="s">
        <v>68</v>
      </c>
      <c r="C161" s="11"/>
      <c r="D161" s="11">
        <v>272.82</v>
      </c>
      <c r="E161" s="11"/>
      <c r="F161" s="11"/>
      <c r="G161" s="12">
        <f t="shared" si="4"/>
        <v>272.82</v>
      </c>
      <c r="H161" s="13" t="s">
        <v>20</v>
      </c>
    </row>
    <row r="162" spans="1:10" x14ac:dyDescent="0.3">
      <c r="A162" s="6">
        <v>45245</v>
      </c>
      <c r="B162" s="13" t="s">
        <v>79</v>
      </c>
      <c r="C162" s="11">
        <v>43.5</v>
      </c>
      <c r="D162" s="11"/>
      <c r="E162" s="11"/>
      <c r="F162" s="11"/>
      <c r="G162" s="12">
        <f t="shared" si="4"/>
        <v>43.5</v>
      </c>
      <c r="H162" s="13" t="s">
        <v>10</v>
      </c>
    </row>
    <row r="163" spans="1:10" x14ac:dyDescent="0.3">
      <c r="A163" s="6">
        <v>45246</v>
      </c>
      <c r="B163" s="13" t="s">
        <v>56</v>
      </c>
      <c r="C163" s="11"/>
      <c r="D163" s="11"/>
      <c r="E163" s="11">
        <v>199.65</v>
      </c>
      <c r="F163" s="11"/>
      <c r="G163" s="12">
        <f t="shared" ref="G163:G194" si="5">SUM(C163:F163)</f>
        <v>199.65</v>
      </c>
      <c r="H163" s="13" t="s">
        <v>20</v>
      </c>
    </row>
    <row r="164" spans="1:10" x14ac:dyDescent="0.3">
      <c r="A164" s="6">
        <v>45250</v>
      </c>
      <c r="B164" s="13" t="s">
        <v>80</v>
      </c>
      <c r="C164" s="11">
        <v>45</v>
      </c>
      <c r="D164" s="11"/>
      <c r="E164" s="11"/>
      <c r="F164" s="11"/>
      <c r="G164" s="12">
        <f t="shared" si="5"/>
        <v>45</v>
      </c>
      <c r="H164" s="13" t="s">
        <v>14</v>
      </c>
      <c r="I164" s="9"/>
    </row>
    <row r="165" spans="1:10" x14ac:dyDescent="0.3">
      <c r="A165" s="6">
        <v>45251</v>
      </c>
      <c r="B165" s="13" t="s">
        <v>9</v>
      </c>
      <c r="C165" s="11"/>
      <c r="D165" s="11"/>
      <c r="E165" s="11"/>
      <c r="F165" s="11">
        <v>16.5</v>
      </c>
      <c r="G165" s="12">
        <f t="shared" si="5"/>
        <v>16.5</v>
      </c>
      <c r="H165" s="13" t="s">
        <v>10</v>
      </c>
      <c r="I165" s="9"/>
    </row>
    <row r="166" spans="1:10" x14ac:dyDescent="0.3">
      <c r="A166" s="6">
        <v>45252</v>
      </c>
      <c r="B166" s="13" t="s">
        <v>9</v>
      </c>
      <c r="C166" s="11"/>
      <c r="D166" s="11"/>
      <c r="E166" s="11"/>
      <c r="F166" s="11">
        <v>12</v>
      </c>
      <c r="G166" s="12">
        <f t="shared" si="5"/>
        <v>12</v>
      </c>
      <c r="H166" s="13" t="s">
        <v>10</v>
      </c>
      <c r="I166" s="9"/>
    </row>
    <row r="167" spans="1:10" x14ac:dyDescent="0.3">
      <c r="A167" s="6">
        <v>45260</v>
      </c>
      <c r="B167" s="13" t="s">
        <v>93</v>
      </c>
      <c r="C167" s="11">
        <v>350.55</v>
      </c>
      <c r="D167" s="11"/>
      <c r="E167" s="11"/>
      <c r="F167" s="11"/>
      <c r="G167" s="12">
        <f t="shared" si="5"/>
        <v>350.55</v>
      </c>
      <c r="H167" s="13" t="s">
        <v>10</v>
      </c>
      <c r="I167" s="9"/>
    </row>
    <row r="168" spans="1:10" x14ac:dyDescent="0.3">
      <c r="A168" s="6">
        <v>45263</v>
      </c>
      <c r="B168" s="13" t="s">
        <v>105</v>
      </c>
      <c r="C168" s="11">
        <f>2.7+14.3+10.5+4.5+76.48+4.9</f>
        <v>113.38000000000001</v>
      </c>
      <c r="D168" s="11"/>
      <c r="E168" s="11"/>
      <c r="F168" s="11">
        <f>21.8+20.9+25.4+62+18+2.1+8.45+13.55</f>
        <v>172.2</v>
      </c>
      <c r="G168" s="12">
        <f t="shared" si="5"/>
        <v>285.58</v>
      </c>
      <c r="H168" s="13" t="s">
        <v>14</v>
      </c>
      <c r="I168" s="9"/>
    </row>
    <row r="169" spans="1:10" x14ac:dyDescent="0.3">
      <c r="A169" s="6">
        <v>45279</v>
      </c>
      <c r="B169" s="13" t="s">
        <v>57</v>
      </c>
      <c r="C169" s="11"/>
      <c r="D169" s="11">
        <v>670.92</v>
      </c>
      <c r="E169" s="11"/>
      <c r="F169" s="11"/>
      <c r="G169" s="12">
        <f t="shared" si="5"/>
        <v>670.92</v>
      </c>
      <c r="H169" s="13" t="s">
        <v>10</v>
      </c>
      <c r="I169" s="9"/>
      <c r="J169" s="9"/>
    </row>
    <row r="170" spans="1:10" x14ac:dyDescent="0.3">
      <c r="A170" s="6">
        <v>45281</v>
      </c>
      <c r="B170" s="13" t="s">
        <v>106</v>
      </c>
      <c r="C170" s="11">
        <v>13.45</v>
      </c>
      <c r="D170" s="11"/>
      <c r="E170" s="11"/>
      <c r="F170" s="11">
        <v>21</v>
      </c>
      <c r="G170" s="12">
        <f t="shared" si="5"/>
        <v>34.450000000000003</v>
      </c>
      <c r="H170" s="13" t="s">
        <v>14</v>
      </c>
      <c r="I170" s="9"/>
    </row>
    <row r="171" spans="1:10" x14ac:dyDescent="0.3">
      <c r="A171" s="6">
        <v>45291</v>
      </c>
      <c r="B171" s="13" t="s">
        <v>94</v>
      </c>
      <c r="C171" s="11">
        <v>195.4</v>
      </c>
      <c r="D171" s="11"/>
      <c r="E171" s="11"/>
      <c r="F171" s="11"/>
      <c r="G171" s="12">
        <f t="shared" si="5"/>
        <v>195.4</v>
      </c>
      <c r="H171" s="13" t="s">
        <v>10</v>
      </c>
      <c r="I171" s="9"/>
    </row>
    <row r="172" spans="1:10" x14ac:dyDescent="0.3">
      <c r="A172" s="6">
        <v>45291</v>
      </c>
      <c r="B172" s="13" t="s">
        <v>95</v>
      </c>
      <c r="C172" s="11">
        <v>96.54</v>
      </c>
      <c r="D172" s="11"/>
      <c r="E172" s="11"/>
      <c r="F172" s="11"/>
      <c r="G172" s="12">
        <f t="shared" si="5"/>
        <v>96.54</v>
      </c>
      <c r="H172" s="13" t="s">
        <v>11</v>
      </c>
      <c r="I172" s="9"/>
    </row>
    <row r="173" spans="1:10" ht="15" thickBot="1" x14ac:dyDescent="0.35">
      <c r="C173" s="8">
        <f>SUM(C3:C172)</f>
        <v>7277.9</v>
      </c>
      <c r="D173" s="8">
        <f>SUM(D3:D172)</f>
        <v>4258.630000000001</v>
      </c>
      <c r="E173" s="8">
        <f>SUM(E3:E172)</f>
        <v>7911.64</v>
      </c>
      <c r="F173" s="8">
        <f>SUM(F3:F172)</f>
        <v>2454.7400000000002</v>
      </c>
      <c r="G173" s="8">
        <f>SUM(G3:G172)</f>
        <v>21902.910000000003</v>
      </c>
    </row>
    <row r="174" spans="1:10" ht="15" thickTop="1" x14ac:dyDescent="0.3">
      <c r="G174" s="10"/>
    </row>
    <row r="175" spans="1:10" x14ac:dyDescent="0.3">
      <c r="G175" s="10"/>
    </row>
  </sheetData>
  <autoFilter ref="A2:H173" xr:uid="{00000000-0009-0000-0000-000000000000}">
    <sortState xmlns:xlrd2="http://schemas.microsoft.com/office/spreadsheetml/2017/richdata2" ref="A3:H173">
      <sortCondition ref="A2:A173"/>
    </sortState>
  </autoFilter>
  <mergeCells count="1">
    <mergeCell ref="A1:H1"/>
  </mergeCells>
  <pageMargins left="0.19685039370078741" right="0.19685039370078741" top="0.15748031496062992" bottom="0.15748031496062992" header="0" footer="0"/>
  <pageSetup paperSize="9" scale="6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Cursano</dc:creator>
  <cp:lastModifiedBy>Elena Cursano</cp:lastModifiedBy>
  <cp:lastPrinted>2023-06-09T10:15:43Z</cp:lastPrinted>
  <dcterms:created xsi:type="dcterms:W3CDTF">2022-04-27T14:33:57Z</dcterms:created>
  <dcterms:modified xsi:type="dcterms:W3CDTF">2024-05-02T12:24:07Z</dcterms:modified>
</cp:coreProperties>
</file>